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U:\12516_SSK\05_ELM_Quellensteuer\11_Unterstützung_Betrieb_ELM-Steuern_2020\Berichte\51_Mitarbeiterbeteiligung\AnhangKreisschreiben\"/>
    </mc:Choice>
  </mc:AlternateContent>
  <xr:revisionPtr revIDLastSave="0" documentId="13_ncr:1_{F8022D5C-5C1D-4578-8FE0-F0207DADC7DD}" xr6:coauthVersionLast="45" xr6:coauthVersionMax="45" xr10:uidLastSave="{00000000-0000-0000-0000-000000000000}"/>
  <bookViews>
    <workbookView xWindow="-120" yWindow="-120" windowWidth="29040" windowHeight="17640" tabRatio="598" firstSheet="2" activeTab="2" xr2:uid="{00000000-000D-0000-FFFF-FFFF00000000}"/>
  </bookViews>
  <sheets>
    <sheet name="Tables" sheetId="16" state="hidden" r:id="rId1"/>
    <sheet name="Version" sheetId="19" state="hidden" r:id="rId2"/>
    <sheet name="Form_C" sheetId="18" r:id="rId3"/>
  </sheets>
  <definedNames>
    <definedName name="dateDébutActivitéSuisse">Form_C!$P$15</definedName>
    <definedName name="dateFinActivitéLucrativeGroupe">Form_C!$P$17</definedName>
    <definedName name="dateVersionCourante">Version!$C$4</definedName>
    <definedName name="monnaie">Form_C!$G$15</definedName>
    <definedName name="Tab_Canton">Tables!$E$4:$E$30</definedName>
    <definedName name="Tab_Monnaie">Tables!$B$4:$B$173</definedName>
    <definedName name="Tab_Pays_residence_D">Tables!$I$11:$I$12</definedName>
    <definedName name="Tab_Pays_residence_F">Tables!$H$11:$H$12</definedName>
    <definedName name="Tab_Pays_travail_D">Tables!$I$16:$I$18</definedName>
    <definedName name="Tab_Pays_travail_F">Tables!$H$16:$H$18</definedName>
    <definedName name="Tab_Type_participation_D">Tables!$I$4:$I$7</definedName>
    <definedName name="Tab_Type_participation_F">Tables!$H$4:$H$7</definedName>
    <definedName name="versionCourante">Version!$B$4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19" l="1"/>
  <c r="B4" i="19"/>
  <c r="H32" i="18" l="1"/>
  <c r="O28" i="18" l="1"/>
  <c r="J33" i="18" l="1"/>
  <c r="K33" i="18" s="1"/>
  <c r="L33" i="18" s="1"/>
  <c r="N33" i="18" s="1"/>
  <c r="J34" i="18"/>
  <c r="K34" i="18" s="1"/>
  <c r="L34" i="18" s="1"/>
  <c r="N34" i="18" s="1"/>
  <c r="J35" i="18"/>
  <c r="K35" i="18" s="1"/>
  <c r="L35" i="18" s="1"/>
  <c r="N35" i="18" s="1"/>
  <c r="P34" i="18" l="1"/>
  <c r="P35" i="18"/>
  <c r="O27" i="18" l="1"/>
  <c r="P27" i="18" s="1"/>
  <c r="P28" i="18"/>
  <c r="O29" i="18"/>
  <c r="P29" i="18" s="1"/>
  <c r="Q1" i="18" l="1"/>
  <c r="H26" i="18" l="1"/>
  <c r="L32" i="18" l="1"/>
  <c r="G32" i="18"/>
  <c r="Q28" i="18" l="1"/>
  <c r="Q29" i="18"/>
  <c r="Q35" i="18" l="1"/>
  <c r="Q34" i="18"/>
  <c r="P33" i="18" l="1"/>
  <c r="N36" i="18" l="1"/>
  <c r="Q33" i="18"/>
  <c r="Q36" i="18" s="1"/>
  <c r="Q27" i="18"/>
  <c r="Q30" i="18" s="1"/>
  <c r="P36"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MARTELLI Gina</author>
  </authors>
  <commentList>
    <comment ref="G3" authorId="0" shapeId="0" xr:uid="{00000000-0006-0000-0200-000001000000}">
      <text>
        <r>
          <rPr>
            <i/>
            <sz val="9"/>
            <color indexed="81"/>
            <rFont val="Arial"/>
            <family val="2"/>
          </rPr>
          <t>Ausklappmenüs</t>
        </r>
      </text>
    </comment>
    <comment ref="G15" authorId="0" shapeId="0" xr:uid="{00000000-0006-0000-0200-000002000000}">
      <text>
        <r>
          <rPr>
            <i/>
            <sz val="9"/>
            <color indexed="81"/>
            <rFont val="Tahoma"/>
            <family val="2"/>
          </rPr>
          <t>Ausklappmenüs</t>
        </r>
      </text>
    </comment>
    <comment ref="G18" authorId="0" shapeId="0" xr:uid="{00000000-0006-0000-0200-000003000000}">
      <text>
        <r>
          <rPr>
            <i/>
            <sz val="9"/>
            <color indexed="81"/>
            <rFont val="Arial"/>
            <family val="2"/>
          </rPr>
          <t>Ausklappmenüs</t>
        </r>
      </text>
    </comment>
    <comment ref="P21" authorId="0" shapeId="0" xr:uid="{00000000-0006-0000-0200-000004000000}">
      <text>
        <r>
          <rPr>
            <i/>
            <sz val="9"/>
            <color indexed="81"/>
            <rFont val="Arial"/>
            <family val="2"/>
          </rPr>
          <t>Ausklappmenüs</t>
        </r>
      </text>
    </comment>
    <comment ref="P22" authorId="0" shapeId="0" xr:uid="{00000000-0006-0000-0200-000005000000}">
      <text>
        <r>
          <rPr>
            <i/>
            <sz val="9"/>
            <color indexed="81"/>
            <rFont val="Arial"/>
            <family val="2"/>
          </rPr>
          <t>Ausklappmenüs</t>
        </r>
      </text>
    </comment>
  </commentList>
</comments>
</file>

<file path=xl/sharedStrings.xml><?xml version="1.0" encoding="utf-8"?>
<sst xmlns="http://schemas.openxmlformats.org/spreadsheetml/2006/main" count="517" uniqueCount="491">
  <si>
    <t>Date</t>
  </si>
  <si>
    <t>Canton</t>
  </si>
  <si>
    <t>Tab_Monnaie</t>
  </si>
  <si>
    <t>Tab_Type_participation</t>
  </si>
  <si>
    <t>Monnaie</t>
  </si>
  <si>
    <t>Type de participations</t>
  </si>
  <si>
    <t>CHF</t>
  </si>
  <si>
    <t>Swiss Franc</t>
  </si>
  <si>
    <t>EUR</t>
  </si>
  <si>
    <t>Euro</t>
  </si>
  <si>
    <t>USD</t>
  </si>
  <si>
    <t>US Dollar</t>
  </si>
  <si>
    <t>JPY</t>
  </si>
  <si>
    <t>Yen</t>
  </si>
  <si>
    <t>AFN</t>
  </si>
  <si>
    <t>Afghani</t>
  </si>
  <si>
    <t>DZD</t>
  </si>
  <si>
    <t>Algerian Dinar</t>
  </si>
  <si>
    <t>ARS</t>
  </si>
  <si>
    <t>Argentine Peso</t>
  </si>
  <si>
    <t>AMD</t>
  </si>
  <si>
    <t>Armenian Dram</t>
  </si>
  <si>
    <t>AWG</t>
  </si>
  <si>
    <t>Aruban Florin</t>
  </si>
  <si>
    <t>AUD</t>
  </si>
  <si>
    <t>Australian Dollar</t>
  </si>
  <si>
    <t>AZN</t>
  </si>
  <si>
    <t>Azerbaijanian Manat</t>
  </si>
  <si>
    <t>BSD</t>
  </si>
  <si>
    <t>Bahamian Dollar</t>
  </si>
  <si>
    <t>BHD</t>
  </si>
  <si>
    <t>Bahraini Dinar</t>
  </si>
  <si>
    <t>THB</t>
  </si>
  <si>
    <t>Baht</t>
  </si>
  <si>
    <t>PAB</t>
  </si>
  <si>
    <t>Balboa</t>
  </si>
  <si>
    <t>BBD</t>
  </si>
  <si>
    <t>Barbados Dollar</t>
  </si>
  <si>
    <t>BYR</t>
  </si>
  <si>
    <t>Belarussian Ruble</t>
  </si>
  <si>
    <t>BZD</t>
  </si>
  <si>
    <t>Belize Dollar</t>
  </si>
  <si>
    <t>BMD</t>
  </si>
  <si>
    <t>Bermudian Dollar</t>
  </si>
  <si>
    <t>VEF</t>
  </si>
  <si>
    <t>Bolivar</t>
  </si>
  <si>
    <t>BOB</t>
  </si>
  <si>
    <t>Boliviano</t>
  </si>
  <si>
    <t>BRL</t>
  </si>
  <si>
    <t>Brazilian Real</t>
  </si>
  <si>
    <t>BND</t>
  </si>
  <si>
    <t>Brunei Dollar</t>
  </si>
  <si>
    <t>BGN</t>
  </si>
  <si>
    <t>Bulgarian Lev</t>
  </si>
  <si>
    <t>BIF</t>
  </si>
  <si>
    <t>Burundi Franc</t>
  </si>
  <si>
    <t>CVE</t>
  </si>
  <si>
    <t>Cabo Verde Escudo</t>
  </si>
  <si>
    <t>CAD</t>
  </si>
  <si>
    <t>Canadian Dollar</t>
  </si>
  <si>
    <t>KYD</t>
  </si>
  <si>
    <t>Cayman Islands Dollar</t>
  </si>
  <si>
    <t>XOF</t>
  </si>
  <si>
    <t>CFA Franc BCEAO</t>
  </si>
  <si>
    <t>XAF</t>
  </si>
  <si>
    <t>CFA Franc BEAC</t>
  </si>
  <si>
    <t>XPF</t>
  </si>
  <si>
    <t>CFP Franc</t>
  </si>
  <si>
    <t>CLP</t>
  </si>
  <si>
    <t>Chilean Peso</t>
  </si>
  <si>
    <t>COP</t>
  </si>
  <si>
    <t>Colombian Peso</t>
  </si>
  <si>
    <t>KMF</t>
  </si>
  <si>
    <t>Comoro Franc</t>
  </si>
  <si>
    <t>CDF</t>
  </si>
  <si>
    <t>Congolese Franc</t>
  </si>
  <si>
    <t>BAM</t>
  </si>
  <si>
    <t>Convertible Mark</t>
  </si>
  <si>
    <t>NIO</t>
  </si>
  <si>
    <t>Cordoba Oro</t>
  </si>
  <si>
    <t>CRC</t>
  </si>
  <si>
    <t>Costa Rican Colon</t>
  </si>
  <si>
    <t>HRK</t>
  </si>
  <si>
    <t>Croatian Kuna</t>
  </si>
  <si>
    <t>CUP</t>
  </si>
  <si>
    <t>Cuban Peso</t>
  </si>
  <si>
    <t>CZK</t>
  </si>
  <si>
    <t>Czech Koruna</t>
  </si>
  <si>
    <t>GMD</t>
  </si>
  <si>
    <t>Dalasi</t>
  </si>
  <si>
    <t>DKK</t>
  </si>
  <si>
    <t>Danish Krone</t>
  </si>
  <si>
    <t>MKD</t>
  </si>
  <si>
    <t>Denar</t>
  </si>
  <si>
    <t>DJF</t>
  </si>
  <si>
    <t>Djibouti Franc</t>
  </si>
  <si>
    <t>STD</t>
  </si>
  <si>
    <t>Dobra</t>
  </si>
  <si>
    <t>DOP</t>
  </si>
  <si>
    <t>Dominican Peso</t>
  </si>
  <si>
    <t>VND</t>
  </si>
  <si>
    <t>Dong</t>
  </si>
  <si>
    <t>XCD</t>
  </si>
  <si>
    <t>East Caribbean Dollar</t>
  </si>
  <si>
    <t>EGP</t>
  </si>
  <si>
    <t>Egyptian Pound</t>
  </si>
  <si>
    <t>SVC</t>
  </si>
  <si>
    <t>El Salvador Colon</t>
  </si>
  <si>
    <t>ETB</t>
  </si>
  <si>
    <t>Ethiopian Birr</t>
  </si>
  <si>
    <t>FKP</t>
  </si>
  <si>
    <t>Falkland Islands Pound</t>
  </si>
  <si>
    <t>FJD</t>
  </si>
  <si>
    <t>Fiji Dollar</t>
  </si>
  <si>
    <t>HUF</t>
  </si>
  <si>
    <t>Forint</t>
  </si>
  <si>
    <t>GHS</t>
  </si>
  <si>
    <t>Ghana Cedi</t>
  </si>
  <si>
    <t>GIP</t>
  </si>
  <si>
    <t>Gibraltar Pound</t>
  </si>
  <si>
    <t>HTG</t>
  </si>
  <si>
    <t>Gourde</t>
  </si>
  <si>
    <t>PYG</t>
  </si>
  <si>
    <t>Guarani</t>
  </si>
  <si>
    <t>GNF</t>
  </si>
  <si>
    <t>Guinea Franc</t>
  </si>
  <si>
    <t>GYD</t>
  </si>
  <si>
    <t>Guyana Dollar</t>
  </si>
  <si>
    <t>HKD</t>
  </si>
  <si>
    <t>Hong Kong Dollar</t>
  </si>
  <si>
    <t>UAH</t>
  </si>
  <si>
    <t>Hryvnia</t>
  </si>
  <si>
    <t>ISK</t>
  </si>
  <si>
    <t>Iceland Krona</t>
  </si>
  <si>
    <t>INR</t>
  </si>
  <si>
    <t>Indian Rupee</t>
  </si>
  <si>
    <t>IRR</t>
  </si>
  <si>
    <t>Iranian Rial</t>
  </si>
  <si>
    <t>IQD</t>
  </si>
  <si>
    <t>Iraqi Dinar</t>
  </si>
  <si>
    <t>JMD</t>
  </si>
  <si>
    <t>Jamaican Dollar</t>
  </si>
  <si>
    <t>JOD</t>
  </si>
  <si>
    <t>Jordanian Dinar</t>
  </si>
  <si>
    <t>KES</t>
  </si>
  <si>
    <t>Kenyan Shilling</t>
  </si>
  <si>
    <t>PGK</t>
  </si>
  <si>
    <t>Kina</t>
  </si>
  <si>
    <t>LAK</t>
  </si>
  <si>
    <t>Kip</t>
  </si>
  <si>
    <t>KWD</t>
  </si>
  <si>
    <t>Kuwaiti Dinar</t>
  </si>
  <si>
    <t>MWK</t>
  </si>
  <si>
    <t>Kwacha</t>
  </si>
  <si>
    <t>AOA</t>
  </si>
  <si>
    <t>Kwanza</t>
  </si>
  <si>
    <t>MMK</t>
  </si>
  <si>
    <t>Kyat</t>
  </si>
  <si>
    <t>GEL</t>
  </si>
  <si>
    <t>Lari</t>
  </si>
  <si>
    <t>LBP</t>
  </si>
  <si>
    <t>Lebanese Pound</t>
  </si>
  <si>
    <t>ALL</t>
  </si>
  <si>
    <t>Lek</t>
  </si>
  <si>
    <t>HNL</t>
  </si>
  <si>
    <t>Lempira</t>
  </si>
  <si>
    <t>SLL</t>
  </si>
  <si>
    <t>Leone</t>
  </si>
  <si>
    <t>LRD</t>
  </si>
  <si>
    <t>Liberian Dollar</t>
  </si>
  <si>
    <t>LYD</t>
  </si>
  <si>
    <t>Libyan Dinar</t>
  </si>
  <si>
    <t>SZL</t>
  </si>
  <si>
    <t>Lilangeni</t>
  </si>
  <si>
    <t>LTL</t>
  </si>
  <si>
    <t>Lithuanian Litas</t>
  </si>
  <si>
    <t>LSL</t>
  </si>
  <si>
    <t>Loti</t>
  </si>
  <si>
    <t>MGA</t>
  </si>
  <si>
    <t>Malagasy Ariary</t>
  </si>
  <si>
    <t>MYR</t>
  </si>
  <si>
    <t>Malaysian Ringgit</t>
  </si>
  <si>
    <t>MUR</t>
  </si>
  <si>
    <t>Mauritius Rupee</t>
  </si>
  <si>
    <t>MXN</t>
  </si>
  <si>
    <t>Mexican Peso</t>
  </si>
  <si>
    <t>MXV</t>
  </si>
  <si>
    <t>Mexican Unidad de Inversion (UDI)</t>
  </si>
  <si>
    <t>MDL</t>
  </si>
  <si>
    <t>Moldovan Leu</t>
  </si>
  <si>
    <t>MAD</t>
  </si>
  <si>
    <t>Moroccan Dirham</t>
  </si>
  <si>
    <t>MZN</t>
  </si>
  <si>
    <t>Mozambique Metical</t>
  </si>
  <si>
    <t>BOV</t>
  </si>
  <si>
    <t>Mvdol</t>
  </si>
  <si>
    <t>NGN</t>
  </si>
  <si>
    <t>Naira</t>
  </si>
  <si>
    <t>ERN</t>
  </si>
  <si>
    <t>Nakfa</t>
  </si>
  <si>
    <t>NAD</t>
  </si>
  <si>
    <t>Namibia Dollar</t>
  </si>
  <si>
    <t>NPR</t>
  </si>
  <si>
    <t>Nepalese Rupee</t>
  </si>
  <si>
    <t>ANG</t>
  </si>
  <si>
    <t>Netherlands Antillean Guilder</t>
  </si>
  <si>
    <t>ILS</t>
  </si>
  <si>
    <t>New Israeli Sheqel</t>
  </si>
  <si>
    <t>RON</t>
  </si>
  <si>
    <t>New Romanian Leu</t>
  </si>
  <si>
    <t>TWD</t>
  </si>
  <si>
    <t>New Taiwan Dollar</t>
  </si>
  <si>
    <t>NZD</t>
  </si>
  <si>
    <t>New Zealand Dollar</t>
  </si>
  <si>
    <t>BTN</t>
  </si>
  <si>
    <t>Ngultrum</t>
  </si>
  <si>
    <t>KPW</t>
  </si>
  <si>
    <t>North Korean Won</t>
  </si>
  <si>
    <t>NOK</t>
  </si>
  <si>
    <t>Norwegian Krone</t>
  </si>
  <si>
    <t>PEN</t>
  </si>
  <si>
    <t>Nuevo Sol</t>
  </si>
  <si>
    <t>MRO</t>
  </si>
  <si>
    <t>Ouguiya</t>
  </si>
  <si>
    <t>TOP</t>
  </si>
  <si>
    <t>Pa’anga</t>
  </si>
  <si>
    <t>PKR</t>
  </si>
  <si>
    <t>Pakistan Rupee</t>
  </si>
  <si>
    <t>MOP</t>
  </si>
  <si>
    <t>Pataca</t>
  </si>
  <si>
    <t>CUC</t>
  </si>
  <si>
    <t>Peso Convertible</t>
  </si>
  <si>
    <t>UYU</t>
  </si>
  <si>
    <t>Peso Uruguayo</t>
  </si>
  <si>
    <t>PHP</t>
  </si>
  <si>
    <t>Philippine Peso</t>
  </si>
  <si>
    <t>GBP</t>
  </si>
  <si>
    <t>Pound Sterling</t>
  </si>
  <si>
    <t>BWP</t>
  </si>
  <si>
    <t>Pula</t>
  </si>
  <si>
    <t>QAR</t>
  </si>
  <si>
    <t>Qatari Rial</t>
  </si>
  <si>
    <t>GTQ</t>
  </si>
  <si>
    <t>Quetzal</t>
  </si>
  <si>
    <t>ZAR</t>
  </si>
  <si>
    <t>Rand</t>
  </si>
  <si>
    <t>OMR</t>
  </si>
  <si>
    <t>Rial Omani</t>
  </si>
  <si>
    <t>KHR</t>
  </si>
  <si>
    <t>Riel</t>
  </si>
  <si>
    <t>MVR</t>
  </si>
  <si>
    <t>Rufiyaa</t>
  </si>
  <si>
    <t>IDR</t>
  </si>
  <si>
    <t>Rupiah</t>
  </si>
  <si>
    <t>RUB</t>
  </si>
  <si>
    <t>Russian Ruble</t>
  </si>
  <si>
    <t>RWF</t>
  </si>
  <si>
    <t>Rwanda Franc</t>
  </si>
  <si>
    <t>SHP</t>
  </si>
  <si>
    <t>Saint Helena Pound</t>
  </si>
  <si>
    <t>SAR</t>
  </si>
  <si>
    <t>Saudi Riyal</t>
  </si>
  <si>
    <t>RSD</t>
  </si>
  <si>
    <t>Serbian Dinar</t>
  </si>
  <si>
    <t>SCR</t>
  </si>
  <si>
    <t>Seychelles Rupee</t>
  </si>
  <si>
    <t>SGD</t>
  </si>
  <si>
    <t>Singapore Dollar</t>
  </si>
  <si>
    <t>SBD</t>
  </si>
  <si>
    <t>Solomon Islands Dollar</t>
  </si>
  <si>
    <t>KGS</t>
  </si>
  <si>
    <t>Som</t>
  </si>
  <si>
    <t>SOS</t>
  </si>
  <si>
    <t>Somali Shilling</t>
  </si>
  <si>
    <t>TJS</t>
  </si>
  <si>
    <t>Somoni</t>
  </si>
  <si>
    <t>SSP</t>
  </si>
  <si>
    <t>South Sudanese Pound</t>
  </si>
  <si>
    <t>LKR</t>
  </si>
  <si>
    <t>Sri Lanka Rupee</t>
  </si>
  <si>
    <t>SDG</t>
  </si>
  <si>
    <t>Sudanese Pound</t>
  </si>
  <si>
    <t>SRD</t>
  </si>
  <si>
    <t>Surinam Dollar</t>
  </si>
  <si>
    <t>SEK</t>
  </si>
  <si>
    <t>Swedish Krona</t>
  </si>
  <si>
    <t>SYP</t>
  </si>
  <si>
    <t>Syrian Pound</t>
  </si>
  <si>
    <t>BDT</t>
  </si>
  <si>
    <t>Taka</t>
  </si>
  <si>
    <t>WST</t>
  </si>
  <si>
    <t>Tala</t>
  </si>
  <si>
    <t>TZS</t>
  </si>
  <si>
    <t>Tanzanian Shilling</t>
  </si>
  <si>
    <t>KZT</t>
  </si>
  <si>
    <t>Tenge</t>
  </si>
  <si>
    <t>TTD</t>
  </si>
  <si>
    <t>Trinidad and Tobago Dollar</t>
  </si>
  <si>
    <t>MNT</t>
  </si>
  <si>
    <t>Tugrik</t>
  </si>
  <si>
    <t>TND</t>
  </si>
  <si>
    <t>Tunisian Dinar</t>
  </si>
  <si>
    <t>TRY</t>
  </si>
  <si>
    <t>Turkish Lira</t>
  </si>
  <si>
    <t>TMT</t>
  </si>
  <si>
    <t>Turkmenistan New Manat</t>
  </si>
  <si>
    <t>AED</t>
  </si>
  <si>
    <t>UAE Dirham</t>
  </si>
  <si>
    <t>UGX</t>
  </si>
  <si>
    <t>Uganda Shilling</t>
  </si>
  <si>
    <t>CLF</t>
  </si>
  <si>
    <t>Unidad de Fomento</t>
  </si>
  <si>
    <t>COU</t>
  </si>
  <si>
    <t>Unidad de Valor Real</t>
  </si>
  <si>
    <t>UYI</t>
  </si>
  <si>
    <t>Uruguay Peso en Unidades Indexadas</t>
  </si>
  <si>
    <t>USN</t>
  </si>
  <si>
    <t>US Dollar (Next day)</t>
  </si>
  <si>
    <t>UZS</t>
  </si>
  <si>
    <t>Uzbekistan Sum</t>
  </si>
  <si>
    <t>VUV</t>
  </si>
  <si>
    <t>Vatu</t>
  </si>
  <si>
    <t>CHE</t>
  </si>
  <si>
    <t>WIR Euro</t>
  </si>
  <si>
    <t>CHW</t>
  </si>
  <si>
    <t>WIR Franc</t>
  </si>
  <si>
    <t>KRW</t>
  </si>
  <si>
    <t>Won</t>
  </si>
  <si>
    <t>YER</t>
  </si>
  <si>
    <t>Yemeni Rial</t>
  </si>
  <si>
    <t>CNY</t>
  </si>
  <si>
    <t>Yuan Renminbi</t>
  </si>
  <si>
    <t>ZMW</t>
  </si>
  <si>
    <t>Zambian Kwacha</t>
  </si>
  <si>
    <t>ZWL</t>
  </si>
  <si>
    <t>Zimbabwe Dollar</t>
  </si>
  <si>
    <t>PLN</t>
  </si>
  <si>
    <t>Zloty</t>
  </si>
  <si>
    <t>Autres</t>
  </si>
  <si>
    <t>Expectatives sur actions de collaborateur</t>
  </si>
  <si>
    <t>Participations improprement dites (espèces)</t>
  </si>
  <si>
    <t>Suisse</t>
  </si>
  <si>
    <t>Etranger</t>
  </si>
  <si>
    <t>Ne travaille plus</t>
  </si>
  <si>
    <t>Tab_Pays_residence</t>
  </si>
  <si>
    <t>Tab_Pays_travail</t>
  </si>
  <si>
    <t>Pays de travail</t>
  </si>
  <si>
    <t>Pays de résidence</t>
  </si>
  <si>
    <t>Tab_Canton</t>
  </si>
  <si>
    <t>AG</t>
  </si>
  <si>
    <t>AI</t>
  </si>
  <si>
    <t>AR</t>
  </si>
  <si>
    <t>BE</t>
  </si>
  <si>
    <t>BL</t>
  </si>
  <si>
    <t>BS</t>
  </si>
  <si>
    <t>FR</t>
  </si>
  <si>
    <t>GE</t>
  </si>
  <si>
    <t>GL</t>
  </si>
  <si>
    <t>GR</t>
  </si>
  <si>
    <t>JU</t>
  </si>
  <si>
    <t>LU</t>
  </si>
  <si>
    <t>NE</t>
  </si>
  <si>
    <t>NW</t>
  </si>
  <si>
    <t>OW</t>
  </si>
  <si>
    <t>SG</t>
  </si>
  <si>
    <t>SH</t>
  </si>
  <si>
    <t>SO</t>
  </si>
  <si>
    <t>SZ</t>
  </si>
  <si>
    <t>TG</t>
  </si>
  <si>
    <t>TI</t>
  </si>
  <si>
    <t>UR</t>
  </si>
  <si>
    <t>VD</t>
  </si>
  <si>
    <t>VS</t>
  </si>
  <si>
    <t>ZG</t>
  </si>
  <si>
    <t>ZH</t>
  </si>
  <si>
    <t>Schweiz</t>
  </si>
  <si>
    <t>Anwartschaften auf Mitarbeiteraktien</t>
  </si>
  <si>
    <t>Unechte Mitarbeiterbeteiligungen (Geldleistung)</t>
  </si>
  <si>
    <t>Andere</t>
  </si>
  <si>
    <t>Ausland</t>
  </si>
  <si>
    <t>Arbeitet nicht mehr</t>
  </si>
  <si>
    <t>Attestation de participations de collaborateur</t>
  </si>
  <si>
    <t>000.0000.0000.00</t>
  </si>
  <si>
    <t>Berger Marc</t>
  </si>
  <si>
    <t>Payroll SA</t>
  </si>
  <si>
    <t>Bellino Rose</t>
  </si>
  <si>
    <t>026 366 22 22</t>
  </si>
  <si>
    <t>rbellino@payroll.ch</t>
  </si>
  <si>
    <t>LUNIS GROUP</t>
  </si>
  <si>
    <t>Lunis (LNS)</t>
  </si>
  <si>
    <t>Lunis Suisse SA</t>
  </si>
  <si>
    <t>Ch. du Collège 12</t>
  </si>
  <si>
    <t>SOP 2010</t>
  </si>
  <si>
    <t>Autres options de collaborateur, imposables lors de l'exercice</t>
  </si>
  <si>
    <t>Historique des révisions du document</t>
  </si>
  <si>
    <t>Version</t>
  </si>
  <si>
    <t>Modifications</t>
  </si>
  <si>
    <t>Auteur</t>
  </si>
  <si>
    <t>v0.5</t>
  </si>
  <si>
    <t>Documents de référence</t>
  </si>
  <si>
    <t>Intitulé</t>
  </si>
  <si>
    <t>Commentaires</t>
  </si>
  <si>
    <t>Objectifs du document</t>
  </si>
  <si>
    <t xml:space="preserve">
Ce fichier excel de format C est destiné à faciliter l'établissement des attestations de participations de collaborateur.
Il permet d'établir les attestations de format C suivantes:
 - "Autres options de collaborateur, imposables lors de l'exercice", 
 - "Expectatives sur actions de collaborateur",
 - "Participations improprement dites (espèces)" et
 - "Autres"</t>
  </si>
  <si>
    <t>AUTOMATISCH RECHNEN</t>
  </si>
  <si>
    <t>ELM-LA | Bescheinigung zum Lohnausweis | Mitarbeiterbeteiligung</t>
  </si>
  <si>
    <t>Bescheinigung über Mitarbeiterbeteiligungen</t>
  </si>
  <si>
    <t>Ausgefüllt durch</t>
  </si>
  <si>
    <t xml:space="preserve">Ausgeber der Beteiligungsrechte
</t>
  </si>
  <si>
    <t>Bemerkungen</t>
  </si>
  <si>
    <t>Ruling</t>
  </si>
  <si>
    <t>Kanton</t>
  </si>
  <si>
    <t>Datum</t>
  </si>
  <si>
    <t>Name des Arbeitgebers (oder des ehemaligen Arbeitgebers)</t>
  </si>
  <si>
    <t>E-Mail Adresse</t>
  </si>
  <si>
    <t>Telefon</t>
  </si>
  <si>
    <t>Ansprechperson (Name Vorname)</t>
  </si>
  <si>
    <t>Name der Gesellschaft</t>
  </si>
  <si>
    <t>Erstelldatum der Bescheinigung</t>
  </si>
  <si>
    <t>Inhaber der Beteiligungen</t>
  </si>
  <si>
    <t>AHV-VN</t>
  </si>
  <si>
    <t>Geburtsdatum</t>
  </si>
  <si>
    <t>Name Vorname</t>
  </si>
  <si>
    <t>Strasse</t>
  </si>
  <si>
    <t>Land</t>
  </si>
  <si>
    <t>Postleitzahl Ort</t>
  </si>
  <si>
    <t>Steuerperiode</t>
  </si>
  <si>
    <t>Von</t>
  </si>
  <si>
    <t>Bis</t>
  </si>
  <si>
    <t>Datum des Zuzugs in die Schweiz (Ansässigkeit)</t>
  </si>
  <si>
    <t>Beginn des Arbeitsverhältnisses (im Konzern)</t>
  </si>
  <si>
    <t>Ende des Arbeitsverhältnisses mit Konzerngesellschaft in der Schweiz</t>
  </si>
  <si>
    <t>Ende des Arbeitsverhältnisses (im Konzern)</t>
  </si>
  <si>
    <t>Datum des Wegzugs aus der Schweiz (Ansässigkeit)</t>
  </si>
  <si>
    <t>Zielland (Ansässigkeit oder Arbeit)</t>
  </si>
  <si>
    <t>Land im Zeitpunkt der Einkommensrealisation</t>
  </si>
  <si>
    <t>Mitarbeiterbeteiligungen</t>
  </si>
  <si>
    <t>Steuerbares Einkommen</t>
  </si>
  <si>
    <t>Datum des Verfalls</t>
  </si>
  <si>
    <t>Effektives Datum des Vesting (falls eingetreten)</t>
  </si>
  <si>
    <t>Anzahl der Tage mit Erwerbstätigkeit in der Schweiz zwischen Abgabe und Vesting</t>
  </si>
  <si>
    <t>Total Tage zwischen Abgabe und Vesting (falls eingetreten)</t>
  </si>
  <si>
    <t>Stand der Mitarbeiterbeteiligungen im Besitz des Mitarbeitenden am Ende der Periode</t>
  </si>
  <si>
    <t>Wechselkurs am Tage der Realisation</t>
  </si>
  <si>
    <t>Datum des Ablaufs einer allfälligen Sperrfrist der erhaltenen Aktien</t>
  </si>
  <si>
    <t>Steuerbares Einkommen in Ziffer 5 des Lohnausweises deklariert (CHF)</t>
  </si>
  <si>
    <t>Datum des Ablaufs einer allfälligen Sperrfrist</t>
  </si>
  <si>
    <t>Frankreich</t>
  </si>
  <si>
    <t>1200 Genève</t>
  </si>
  <si>
    <t>Bezeichnung des Mitarbeiter-beteiligungs-plans</t>
  </si>
  <si>
    <t>Datum der Einkommens-realisation</t>
  </si>
  <si>
    <t>Anzahl in der Periode realisierter Mitarbeiter-beteiligungen</t>
  </si>
  <si>
    <t>Datum der Abgabe der Mitarbeiterbe-teiligungen</t>
  </si>
  <si>
    <t>Dauer einer allfälligen Sperrfrist der erhaltenen Aktien
(in Jahren)</t>
  </si>
  <si>
    <t>Geldwerter Vorteil bei Realisation
(CHF)</t>
  </si>
  <si>
    <t>Einschlag nach Dauer der Sperrfrist</t>
  </si>
  <si>
    <t>PRORATA (siehe Berechnung in erster Tabelle)</t>
  </si>
  <si>
    <t>Steuerbares Einkommen in der Schweiz
(CHF)</t>
  </si>
  <si>
    <t>Steuerbares Einkommen im Ausland
(CHF)</t>
  </si>
  <si>
    <t>PRORATA
(im Falle der Realisation)</t>
  </si>
  <si>
    <t>Anzahl gehaltener Mitarbeiter-beteiligungen am Ende der Periode</t>
  </si>
  <si>
    <t>Anzahl annullierter Mitarbeiter-beteiligungen seit der Abgabe</t>
  </si>
  <si>
    <t>Anzahl realisierter Mitarbeiter-beteiligungen seit der Abgabe</t>
  </si>
  <si>
    <t>Land der Erwerbstätigkeit im Zeitpunkt des Vesting
(falls eingetreten)</t>
  </si>
  <si>
    <t>Effektives Datum des Vesting
(falls eingetreten)</t>
  </si>
  <si>
    <t>Datum des Vesting gemäss Plan
(zur Info)</t>
  </si>
  <si>
    <t>Anzahl abgegebener Mitarbeiter-beteiligungen</t>
  </si>
  <si>
    <t>Datum der Abgabe der Mitarbeiter-beteiligung</t>
  </si>
  <si>
    <t>-</t>
  </si>
  <si>
    <t>Übrige Mitarbeiteroptionen, steuerbar im Zeitpunkt der Ausübung</t>
  </si>
  <si>
    <t>v1.0</t>
  </si>
  <si>
    <t>v1.0.1</t>
  </si>
  <si>
    <t>Impression de la version sur les documents</t>
  </si>
  <si>
    <t>Version courante</t>
  </si>
  <si>
    <t>v1.0.2</t>
  </si>
  <si>
    <t>rende les colonnes O et P vides lorsque la colonne J est vide</t>
  </si>
  <si>
    <t>ESTV</t>
  </si>
  <si>
    <t>divers corrections et ajout de messages d'avertissement</t>
  </si>
  <si>
    <t>v1.0.4</t>
  </si>
  <si>
    <t>v1.0.5</t>
  </si>
  <si>
    <t>Anpassungen gemäss finalem Anhang V</t>
  </si>
  <si>
    <t>M. Karalic (AWK)</t>
  </si>
  <si>
    <t>Art der Mitarbeiterbeteiligung (Form_C)</t>
  </si>
  <si>
    <t>Währung der Beteiligung</t>
  </si>
  <si>
    <t>Name der Beteiligung (Valorennummer)</t>
  </si>
  <si>
    <t>Name des Konzerns</t>
  </si>
  <si>
    <t>Arbeit und Ansässigkeit</t>
  </si>
  <si>
    <t>Land des Arbeitsorts</t>
  </si>
  <si>
    <t>Land der Ansässigkeit</t>
  </si>
  <si>
    <t>Beginn des Arbeitsverhältnisses mit Konzerngesellschaft in der Schweiz</t>
  </si>
  <si>
    <t>Land der Erwerbstätigkeit im Zeitpunkt der Abgabe Mitarbeiter-beteiligung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</si>
</sst>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
    <numFmt numFmtId="166" formatCode="0.0000"/>
  </numFmts>
  <fonts count="15">
    <font>
      <sz val="10"/>
      <name val="Arial"/>
    </font>
    <font>
      <sz val="12"/>
      <name val="Arial"/>
      <family val="2"/>
    </font>
    <font>
      <sz val="10"/>
      <name val="Arial"/>
      <family val="2"/>
    </font>
    <font>
      <b/>
      <sz val="10"/>
      <name val="Arial"/>
      <family val="2"/>
    </font>
    <font>
      <sz val="8"/>
      <name val="Arial"/>
      <family val="2"/>
    </font>
    <font>
      <b/>
      <sz val="9"/>
      <name val="Arial"/>
      <family val="2"/>
    </font>
    <font>
      <sz val="9"/>
      <name val="Arial"/>
      <family val="2"/>
    </font>
    <font>
      <i/>
      <sz val="9"/>
      <color indexed="81"/>
      <name val="Arial"/>
      <family val="2"/>
    </font>
    <font>
      <i/>
      <sz val="9"/>
      <color indexed="81"/>
      <name val="Tahoma"/>
      <family val="2"/>
    </font>
    <font>
      <b/>
      <sz val="14"/>
      <name val="Arial"/>
      <family val="2"/>
    </font>
    <font>
      <b/>
      <sz val="10"/>
      <color indexed="9"/>
      <name val="Arial"/>
      <family val="2"/>
    </font>
    <font>
      <b/>
      <sz val="10"/>
      <color theme="0"/>
      <name val="Arial"/>
      <family val="2"/>
    </font>
    <font>
      <b/>
      <sz val="12"/>
      <color theme="0"/>
      <name val="Arial"/>
      <family val="2"/>
    </font>
    <font>
      <b/>
      <sz val="10"/>
      <color theme="1"/>
      <name val="Arial"/>
      <family val="2"/>
    </font>
    <font>
      <sz val="8"/>
      <color theme="0"/>
      <name val="Arial"/>
      <family val="2"/>
    </font>
  </fonts>
  <fills count="10">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8"/>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C5F0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right style="thin">
        <color indexed="64"/>
      </right>
      <top style="thin">
        <color auto="1"/>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auto="1"/>
      </left>
      <right/>
      <top style="thick">
        <color auto="1"/>
      </top>
      <bottom/>
      <diagonal/>
    </border>
    <border>
      <left/>
      <right/>
      <top style="thick">
        <color auto="1"/>
      </top>
      <bottom/>
      <diagonal/>
    </border>
    <border>
      <left/>
      <right style="thin">
        <color auto="1"/>
      </right>
      <top style="thick">
        <color auto="1"/>
      </top>
      <bottom/>
      <diagonal/>
    </border>
    <border>
      <left/>
      <right style="thick">
        <color auto="1"/>
      </right>
      <top style="thick">
        <color auto="1"/>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0" fontId="2" fillId="0" borderId="0"/>
    <xf numFmtId="0" fontId="1" fillId="0" borderId="0"/>
  </cellStyleXfs>
  <cellXfs count="161">
    <xf numFmtId="0" fontId="0" fillId="0" borderId="0" xfId="0"/>
    <xf numFmtId="0" fontId="0" fillId="0" borderId="3" xfId="0" applyFill="1" applyBorder="1" applyAlignment="1">
      <alignment vertical="center"/>
    </xf>
    <xf numFmtId="0" fontId="0" fillId="2" borderId="0" xfId="0" applyFill="1" applyBorder="1" applyAlignment="1">
      <alignment vertical="center"/>
    </xf>
    <xf numFmtId="0" fontId="0" fillId="2" borderId="0" xfId="0" applyFill="1" applyAlignment="1">
      <alignment vertical="center"/>
    </xf>
    <xf numFmtId="0" fontId="3" fillId="3" borderId="8" xfId="0" applyFont="1" applyFill="1" applyBorder="1" applyAlignment="1">
      <alignment horizontal="centerContinuous" vertical="center"/>
    </xf>
    <xf numFmtId="0" fontId="3" fillId="3" borderId="9" xfId="0" applyFont="1" applyFill="1" applyBorder="1" applyAlignment="1">
      <alignment horizontal="centerContinuous" vertical="center"/>
    </xf>
    <xf numFmtId="0" fontId="0" fillId="0" borderId="1" xfId="0" applyFill="1" applyBorder="1" applyAlignment="1">
      <alignment horizontal="center" vertical="center"/>
    </xf>
    <xf numFmtId="0" fontId="0" fillId="0" borderId="1" xfId="0" applyFill="1" applyBorder="1" applyAlignment="1">
      <alignment vertical="center"/>
    </xf>
    <xf numFmtId="0" fontId="2" fillId="0" borderId="1" xfId="0" applyNumberFormat="1" applyFont="1" applyFill="1" applyBorder="1" applyAlignment="1" applyProtection="1">
      <alignment horizontal="center" vertical="center"/>
    </xf>
    <xf numFmtId="0" fontId="3" fillId="3" borderId="1" xfId="0" applyFont="1" applyFill="1" applyBorder="1" applyAlignment="1">
      <alignment horizontal="centerContinuous" vertical="center"/>
    </xf>
    <xf numFmtId="0" fontId="0" fillId="0" borderId="8" xfId="0" applyFill="1" applyBorder="1" applyAlignment="1">
      <alignment vertical="center"/>
    </xf>
    <xf numFmtId="0" fontId="0" fillId="2" borderId="6" xfId="0" applyFill="1" applyBorder="1" applyAlignment="1">
      <alignment vertical="center"/>
    </xf>
    <xf numFmtId="0" fontId="2" fillId="0" borderId="1" xfId="0" applyNumberFormat="1" applyFont="1" applyFill="1" applyBorder="1" applyAlignment="1" applyProtection="1">
      <alignment vertical="center"/>
    </xf>
    <xf numFmtId="0" fontId="3" fillId="3" borderId="10" xfId="0" applyFont="1" applyFill="1" applyBorder="1" applyAlignment="1">
      <alignment horizontal="centerContinuous" vertical="center"/>
    </xf>
    <xf numFmtId="0" fontId="2" fillId="0" borderId="1" xfId="0" applyFont="1" applyFill="1" applyBorder="1" applyAlignment="1">
      <alignment horizontal="center" vertical="center"/>
    </xf>
    <xf numFmtId="0" fontId="9" fillId="0" borderId="0" xfId="0" applyFont="1"/>
    <xf numFmtId="14" fontId="4" fillId="0" borderId="1" xfId="0" applyNumberFormat="1" applyFont="1" applyBorder="1" applyAlignment="1">
      <alignment horizontal="center" vertical="top"/>
    </xf>
    <xf numFmtId="0" fontId="4" fillId="0" borderId="0" xfId="0" applyFont="1" applyBorder="1" applyAlignment="1">
      <alignment horizontal="center" vertical="top"/>
    </xf>
    <xf numFmtId="14" fontId="4" fillId="0" borderId="0" xfId="0" applyNumberFormat="1" applyFont="1" applyBorder="1" applyAlignment="1">
      <alignment horizontal="center" vertical="top"/>
    </xf>
    <xf numFmtId="0" fontId="4" fillId="0" borderId="0" xfId="0" applyFont="1" applyBorder="1" applyAlignment="1">
      <alignment horizontal="left" vertical="top" wrapText="1"/>
    </xf>
    <xf numFmtId="0" fontId="4" fillId="0" borderId="1" xfId="0" applyFont="1" applyFill="1" applyBorder="1" applyAlignment="1">
      <alignment horizontal="center" vertical="top" wrapText="1"/>
    </xf>
    <xf numFmtId="14" fontId="4" fillId="0" borderId="1" xfId="0" applyNumberFormat="1" applyFont="1" applyFill="1" applyBorder="1" applyAlignment="1">
      <alignment horizontal="center" vertical="top" wrapText="1"/>
    </xf>
    <xf numFmtId="0" fontId="4" fillId="0" borderId="0" xfId="1" applyFont="1" applyAlignment="1" applyProtection="1"/>
    <xf numFmtId="0" fontId="6" fillId="0" borderId="0" xfId="1" applyFont="1" applyAlignment="1" applyProtection="1"/>
    <xf numFmtId="0" fontId="6" fillId="0" borderId="0" xfId="1" applyFont="1" applyAlignment="1" applyProtection="1">
      <alignment wrapText="1"/>
    </xf>
    <xf numFmtId="0" fontId="2" fillId="0" borderId="0" xfId="1" applyAlignment="1" applyProtection="1"/>
    <xf numFmtId="0" fontId="5" fillId="0" borderId="0" xfId="1" applyNumberFormat="1" applyFont="1" applyFill="1" applyBorder="1" applyAlignment="1" applyProtection="1">
      <alignment horizontal="right" vertical="center"/>
      <protection locked="0"/>
    </xf>
    <xf numFmtId="3" fontId="5" fillId="0" borderId="0" xfId="1" applyNumberFormat="1" applyFont="1" applyFill="1" applyBorder="1" applyAlignment="1" applyProtection="1">
      <alignment horizontal="right" vertical="center"/>
      <protection locked="0"/>
    </xf>
    <xf numFmtId="14" fontId="5" fillId="0" borderId="0" xfId="1" applyNumberFormat="1" applyFont="1" applyFill="1" applyBorder="1" applyAlignment="1" applyProtection="1">
      <alignment vertical="center"/>
      <protection locked="0"/>
    </xf>
    <xf numFmtId="4" fontId="5" fillId="0" borderId="0" xfId="1" applyNumberFormat="1" applyFont="1" applyFill="1" applyBorder="1" applyAlignment="1" applyProtection="1">
      <alignment horizontal="right" vertical="center"/>
      <protection locked="0"/>
    </xf>
    <xf numFmtId="4" fontId="5" fillId="0" borderId="0" xfId="1" applyNumberFormat="1" applyFont="1" applyBorder="1" applyAlignment="1" applyProtection="1">
      <alignment horizontal="right" vertical="center"/>
      <protection locked="0"/>
    </xf>
    <xf numFmtId="14" fontId="5" fillId="0" borderId="0" xfId="1" applyNumberFormat="1" applyFont="1" applyBorder="1" applyAlignment="1" applyProtection="1">
      <alignment horizontal="right" vertical="center"/>
      <protection locked="0"/>
    </xf>
    <xf numFmtId="3" fontId="5" fillId="0" borderId="0" xfId="1" applyNumberFormat="1" applyFont="1" applyFill="1" applyAlignment="1" applyProtection="1">
      <alignment horizontal="right" vertical="center"/>
      <protection locked="0"/>
    </xf>
    <xf numFmtId="165" fontId="5" fillId="0" borderId="0" xfId="1" applyNumberFormat="1" applyFont="1" applyFill="1" applyBorder="1" applyAlignment="1" applyProtection="1">
      <alignment horizontal="right" vertical="center"/>
      <protection locked="0"/>
    </xf>
    <xf numFmtId="164" fontId="5" fillId="0" borderId="0" xfId="1" applyNumberFormat="1" applyFont="1" applyFill="1" applyBorder="1" applyAlignment="1" applyProtection="1">
      <alignment horizontal="right" vertical="center"/>
      <protection locked="0"/>
    </xf>
    <xf numFmtId="0" fontId="4" fillId="5" borderId="0" xfId="1" applyFont="1" applyFill="1" applyAlignment="1" applyProtection="1"/>
    <xf numFmtId="0" fontId="6" fillId="6" borderId="0" xfId="1" applyFont="1" applyFill="1" applyAlignment="1" applyProtection="1"/>
    <xf numFmtId="0" fontId="6" fillId="6" borderId="0" xfId="1" applyFont="1" applyFill="1" applyAlignment="1" applyProtection="1">
      <alignment vertical="center"/>
    </xf>
    <xf numFmtId="0" fontId="6" fillId="6" borderId="0" xfId="1" applyFont="1" applyFill="1" applyBorder="1" applyAlignment="1" applyProtection="1">
      <alignment vertical="top"/>
    </xf>
    <xf numFmtId="0" fontId="3" fillId="6" borderId="0" xfId="1" applyFont="1" applyFill="1" applyBorder="1" applyAlignment="1" applyProtection="1">
      <alignment vertical="center"/>
    </xf>
    <xf numFmtId="0" fontId="6" fillId="6" borderId="0" xfId="1" applyFont="1" applyFill="1" applyAlignment="1" applyProtection="1">
      <alignment wrapText="1"/>
    </xf>
    <xf numFmtId="0" fontId="2" fillId="6" borderId="0" xfId="1" applyFill="1" applyAlignment="1" applyProtection="1"/>
    <xf numFmtId="0" fontId="3" fillId="6" borderId="0" xfId="1" applyFont="1" applyFill="1" applyAlignment="1" applyProtection="1"/>
    <xf numFmtId="0" fontId="5" fillId="6" borderId="0" xfId="1" applyFont="1" applyFill="1" applyBorder="1" applyAlignment="1" applyProtection="1">
      <protection locked="0"/>
    </xf>
    <xf numFmtId="0" fontId="5" fillId="0" borderId="0" xfId="1" applyFont="1" applyBorder="1" applyAlignment="1" applyProtection="1">
      <protection locked="0"/>
    </xf>
    <xf numFmtId="0" fontId="3" fillId="0" borderId="0" xfId="1" applyFont="1" applyAlignment="1" applyProtection="1"/>
    <xf numFmtId="14" fontId="5" fillId="0" borderId="0" xfId="1" applyNumberFormat="1" applyFont="1" applyFill="1" applyAlignment="1" applyProtection="1">
      <alignment horizontal="right" vertical="center"/>
      <protection locked="0"/>
    </xf>
    <xf numFmtId="14" fontId="5" fillId="0" borderId="0" xfId="1" applyNumberFormat="1" applyFont="1" applyFill="1" applyAlignment="1" applyProtection="1">
      <alignment vertical="center"/>
      <protection locked="0"/>
    </xf>
    <xf numFmtId="4" fontId="5" fillId="0" borderId="0" xfId="1" applyNumberFormat="1" applyFont="1" applyFill="1" applyAlignment="1" applyProtection="1">
      <alignment horizontal="right" vertical="center"/>
      <protection locked="0"/>
    </xf>
    <xf numFmtId="165" fontId="5" fillId="0" borderId="0" xfId="1" applyNumberFormat="1" applyFont="1" applyFill="1" applyAlignment="1" applyProtection="1">
      <alignment horizontal="right" vertical="center"/>
      <protection locked="0"/>
    </xf>
    <xf numFmtId="164" fontId="5" fillId="0" borderId="0" xfId="1" applyNumberFormat="1" applyFont="1" applyFill="1" applyAlignment="1" applyProtection="1">
      <alignment horizontal="right" vertical="center"/>
      <protection locked="0"/>
    </xf>
    <xf numFmtId="3" fontId="5" fillId="9" borderId="0" xfId="1" applyNumberFormat="1" applyFont="1" applyFill="1" applyBorder="1" applyAlignment="1" applyProtection="1">
      <alignment horizontal="right" vertical="center"/>
      <protection locked="0"/>
    </xf>
    <xf numFmtId="164" fontId="5" fillId="9" borderId="0" xfId="1" applyNumberFormat="1" applyFont="1" applyFill="1" applyBorder="1" applyAlignment="1" applyProtection="1">
      <alignment horizontal="right" vertical="center"/>
      <protection locked="0"/>
    </xf>
    <xf numFmtId="3" fontId="5" fillId="9" borderId="0" xfId="1" applyNumberFormat="1" applyFont="1" applyFill="1" applyAlignment="1" applyProtection="1">
      <alignment horizontal="right" vertical="center"/>
      <protection locked="0"/>
    </xf>
    <xf numFmtId="3" fontId="3" fillId="9" borderId="15" xfId="0" applyNumberFormat="1" applyFont="1" applyFill="1" applyBorder="1" applyAlignment="1" applyProtection="1">
      <alignment horizontal="right" vertical="center"/>
    </xf>
    <xf numFmtId="3" fontId="13" fillId="9" borderId="15" xfId="1" applyNumberFormat="1" applyFont="1" applyFill="1" applyBorder="1" applyAlignment="1">
      <alignment horizontal="right" vertical="center"/>
    </xf>
    <xf numFmtId="0" fontId="5" fillId="0" borderId="0" xfId="1" applyNumberFormat="1" applyFont="1" applyFill="1" applyAlignment="1" applyProtection="1">
      <alignment horizontal="right" vertical="center"/>
      <protection locked="0"/>
    </xf>
    <xf numFmtId="166" fontId="5" fillId="9" borderId="0" xfId="1" applyNumberFormat="1" applyFont="1" applyFill="1" applyBorder="1" applyAlignment="1" applyProtection="1">
      <alignment horizontal="right" vertical="center"/>
      <protection locked="0"/>
    </xf>
    <xf numFmtId="3" fontId="5" fillId="0" borderId="0" xfId="1" applyNumberFormat="1" applyFont="1" applyFill="1" applyProtection="1">
      <protection locked="0"/>
    </xf>
    <xf numFmtId="3" fontId="5" fillId="9" borderId="0" xfId="1" applyNumberFormat="1" applyFont="1" applyFill="1" applyProtection="1">
      <protection locked="0"/>
    </xf>
    <xf numFmtId="164" fontId="5" fillId="9" borderId="0" xfId="1" applyNumberFormat="1" applyFont="1" applyFill="1" applyProtection="1">
      <protection locked="0"/>
    </xf>
    <xf numFmtId="0" fontId="5" fillId="6" borderId="0" xfId="1" applyFont="1" applyFill="1" applyAlignment="1" applyProtection="1">
      <protection locked="0"/>
    </xf>
    <xf numFmtId="0" fontId="5" fillId="0" borderId="0" xfId="1" applyFont="1" applyAlignment="1" applyProtection="1">
      <protection locked="0"/>
    </xf>
    <xf numFmtId="166" fontId="5" fillId="9" borderId="0" xfId="1" applyNumberFormat="1" applyFont="1" applyFill="1" applyProtection="1">
      <protection locked="0"/>
    </xf>
    <xf numFmtId="0" fontId="2" fillId="0" borderId="1" xfId="0" applyFont="1" applyFill="1" applyBorder="1" applyAlignment="1">
      <alignment vertical="center"/>
    </xf>
    <xf numFmtId="0" fontId="3" fillId="0" borderId="0" xfId="0" applyFont="1" applyAlignment="1">
      <alignment horizontal="center"/>
    </xf>
    <xf numFmtId="0" fontId="3" fillId="0" borderId="0" xfId="0" applyFont="1"/>
    <xf numFmtId="0" fontId="3" fillId="0" borderId="24" xfId="0" applyFont="1" applyBorder="1" applyAlignment="1">
      <alignment horizontal="center"/>
    </xf>
    <xf numFmtId="14" fontId="3" fillId="0" borderId="25" xfId="0" applyNumberFormat="1" applyFont="1" applyBorder="1" applyAlignment="1">
      <alignment horizontal="center"/>
    </xf>
    <xf numFmtId="0" fontId="3" fillId="0" borderId="0" xfId="0" applyFont="1" applyAlignment="1">
      <alignment horizontal="left"/>
    </xf>
    <xf numFmtId="0" fontId="10" fillId="4" borderId="0" xfId="0" applyFont="1" applyFill="1" applyAlignment="1">
      <alignment horizontal="center"/>
    </xf>
    <xf numFmtId="0" fontId="4" fillId="0" borderId="1" xfId="0" applyFont="1" applyBorder="1" applyAlignment="1">
      <alignment horizontal="center" vertical="top"/>
    </xf>
    <xf numFmtId="0" fontId="10" fillId="4" borderId="6" xfId="0" applyFont="1" applyFill="1" applyBorder="1" applyAlignment="1">
      <alignment horizontal="left"/>
    </xf>
    <xf numFmtId="0" fontId="4" fillId="0" borderId="8" xfId="0" applyFont="1" applyBorder="1" applyAlignment="1">
      <alignment horizontal="center" vertical="top"/>
    </xf>
    <xf numFmtId="0" fontId="4" fillId="0" borderId="10" xfId="0" applyFont="1" applyBorder="1" applyAlignment="1">
      <alignment horizontal="center" vertical="top"/>
    </xf>
    <xf numFmtId="49" fontId="5" fillId="0" borderId="0" xfId="1" applyNumberFormat="1" applyFont="1" applyBorder="1" applyAlignment="1" applyProtection="1">
      <alignment vertical="center"/>
      <protection locked="0"/>
    </xf>
    <xf numFmtId="49" fontId="5" fillId="0" borderId="0" xfId="1" applyNumberFormat="1" applyFont="1" applyFill="1" applyAlignment="1" applyProtection="1">
      <alignment vertical="center"/>
      <protection locked="0"/>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8" xfId="0" applyFont="1" applyBorder="1" applyAlignment="1">
      <alignment horizontal="center" vertical="top"/>
    </xf>
    <xf numFmtId="0" fontId="4" fillId="0" borderId="10" xfId="0" applyFont="1" applyBorder="1" applyAlignment="1">
      <alignment horizontal="center" vertical="top"/>
    </xf>
    <xf numFmtId="0" fontId="9" fillId="0" borderId="0" xfId="0" applyFont="1" applyAlignment="1">
      <alignment horizontal="center"/>
    </xf>
    <xf numFmtId="0" fontId="3" fillId="0" borderId="0" xfId="0" applyFont="1" applyAlignment="1">
      <alignment horizontal="left"/>
    </xf>
    <xf numFmtId="0" fontId="10" fillId="4" borderId="6" xfId="0" applyFont="1" applyFill="1" applyBorder="1" applyAlignment="1">
      <alignment horizontal="left"/>
    </xf>
    <xf numFmtId="0" fontId="10" fillId="4" borderId="6" xfId="0" applyFont="1" applyFill="1" applyBorder="1" applyAlignment="1">
      <alignment horizontal="center"/>
    </xf>
    <xf numFmtId="0" fontId="11" fillId="5" borderId="22" xfId="0" applyFont="1" applyFill="1" applyBorder="1" applyAlignment="1">
      <alignment horizontal="left"/>
    </xf>
    <xf numFmtId="0" fontId="11" fillId="5" borderId="23" xfId="0" applyFont="1" applyFill="1" applyBorder="1" applyAlignment="1">
      <alignment horizontal="left"/>
    </xf>
    <xf numFmtId="0" fontId="0" fillId="0" borderId="13"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0" fillId="0" borderId="5" xfId="0" applyBorder="1" applyAlignment="1">
      <alignment horizontal="left" vertical="top" wrapText="1"/>
    </xf>
    <xf numFmtId="0" fontId="0" fillId="0" borderId="14"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8"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 xfId="0" applyFont="1" applyBorder="1" applyAlignment="1">
      <alignment horizontal="center" vertical="top"/>
    </xf>
    <xf numFmtId="0" fontId="3" fillId="6" borderId="0" xfId="1" applyFont="1" applyFill="1" applyAlignment="1" applyProtection="1">
      <alignment horizontal="right"/>
    </xf>
    <xf numFmtId="0" fontId="3" fillId="6" borderId="21" xfId="1" applyFont="1" applyFill="1" applyBorder="1" applyAlignment="1" applyProtection="1">
      <alignment horizontal="right"/>
    </xf>
    <xf numFmtId="0" fontId="11" fillId="5" borderId="17" xfId="1" applyFont="1" applyFill="1" applyBorder="1" applyAlignment="1" applyProtection="1">
      <alignment horizontal="left" vertical="center"/>
    </xf>
    <xf numFmtId="0" fontId="11" fillId="5" borderId="18" xfId="1" applyFont="1" applyFill="1" applyBorder="1" applyAlignment="1" applyProtection="1">
      <alignment horizontal="left" vertical="center"/>
    </xf>
    <xf numFmtId="0" fontId="11" fillId="5" borderId="20" xfId="1" applyFont="1" applyFill="1" applyBorder="1" applyAlignment="1" applyProtection="1">
      <alignment horizontal="left" vertical="center"/>
    </xf>
    <xf numFmtId="0" fontId="3" fillId="9" borderId="0" xfId="1" applyFont="1" applyFill="1" applyAlignment="1" applyProtection="1">
      <alignment horizontal="center" vertical="center"/>
    </xf>
    <xf numFmtId="0" fontId="11" fillId="5" borderId="19" xfId="1" applyFont="1" applyFill="1" applyBorder="1" applyAlignment="1" applyProtection="1">
      <alignment horizontal="left" vertical="center"/>
    </xf>
    <xf numFmtId="0" fontId="5" fillId="7" borderId="4" xfId="1" applyFont="1" applyFill="1" applyBorder="1" applyAlignment="1" applyProtection="1">
      <alignment horizontal="left" vertical="top" wrapText="1"/>
      <protection locked="0"/>
    </xf>
    <xf numFmtId="0" fontId="5" fillId="7" borderId="0" xfId="1" applyFont="1" applyFill="1" applyBorder="1" applyAlignment="1" applyProtection="1">
      <alignment horizontal="left" vertical="top" wrapText="1"/>
      <protection locked="0"/>
    </xf>
    <xf numFmtId="0" fontId="6" fillId="6" borderId="4" xfId="1" applyFont="1" applyFill="1" applyBorder="1" applyAlignment="1" applyProtection="1">
      <alignment horizontal="left" vertical="top"/>
    </xf>
    <xf numFmtId="0" fontId="6" fillId="6" borderId="0" xfId="1" applyFont="1" applyFill="1" applyBorder="1" applyAlignment="1" applyProtection="1">
      <alignment horizontal="left" vertical="top"/>
    </xf>
    <xf numFmtId="0" fontId="3" fillId="6" borderId="0" xfId="0" applyNumberFormat="1" applyFont="1" applyFill="1" applyBorder="1" applyAlignment="1" applyProtection="1">
      <alignment horizontal="right"/>
    </xf>
    <xf numFmtId="0" fontId="3" fillId="6" borderId="21" xfId="0" applyNumberFormat="1" applyFont="1" applyFill="1" applyBorder="1" applyAlignment="1" applyProtection="1">
      <alignment horizontal="right"/>
    </xf>
    <xf numFmtId="0" fontId="5" fillId="7" borderId="0" xfId="1" applyFont="1" applyFill="1" applyAlignment="1" applyProtection="1">
      <alignment vertical="center"/>
      <protection locked="0"/>
    </xf>
    <xf numFmtId="0" fontId="5" fillId="7" borderId="0" xfId="1" applyFont="1" applyFill="1" applyAlignment="1" applyProtection="1">
      <alignment vertical="center" wrapText="1"/>
      <protection locked="0"/>
    </xf>
    <xf numFmtId="14" fontId="5" fillId="7" borderId="0" xfId="1" applyNumberFormat="1" applyFont="1" applyFill="1" applyAlignment="1" applyProtection="1">
      <alignment horizontal="left" vertical="center"/>
      <protection locked="0"/>
    </xf>
    <xf numFmtId="14" fontId="5" fillId="7" borderId="0" xfId="1" applyNumberFormat="1" applyFont="1" applyFill="1" applyAlignment="1" applyProtection="1">
      <alignment horizontal="left" vertical="top"/>
      <protection locked="0"/>
    </xf>
    <xf numFmtId="0" fontId="6" fillId="6" borderId="4" xfId="1" applyFont="1" applyFill="1" applyBorder="1" applyAlignment="1" applyProtection="1">
      <alignment vertical="center"/>
    </xf>
    <xf numFmtId="0" fontId="6" fillId="6" borderId="0" xfId="1" applyFont="1" applyFill="1" applyAlignment="1" applyProtection="1">
      <alignment vertical="center"/>
    </xf>
    <xf numFmtId="0" fontId="6" fillId="6" borderId="4" xfId="1" applyFont="1" applyFill="1" applyBorder="1" applyAlignment="1" applyProtection="1">
      <alignment horizontal="left" vertical="top" wrapText="1"/>
    </xf>
    <xf numFmtId="0" fontId="6" fillId="6" borderId="0" xfId="1" applyFont="1" applyFill="1" applyBorder="1" applyAlignment="1" applyProtection="1">
      <alignment horizontal="left" vertical="top" wrapText="1"/>
    </xf>
    <xf numFmtId="14" fontId="5" fillId="7" borderId="0" xfId="1" applyNumberFormat="1" applyFont="1" applyFill="1" applyAlignment="1" applyProtection="1">
      <alignment horizontal="left" vertical="center" wrapText="1"/>
      <protection locked="0"/>
    </xf>
    <xf numFmtId="0" fontId="6" fillId="6" borderId="11" xfId="1" applyFont="1" applyFill="1" applyBorder="1" applyAlignment="1" applyProtection="1">
      <alignment vertical="top" wrapText="1"/>
    </xf>
    <xf numFmtId="0" fontId="6" fillId="6" borderId="12" xfId="1" applyFont="1" applyFill="1" applyBorder="1" applyAlignment="1" applyProtection="1">
      <alignment vertical="top" wrapText="1"/>
    </xf>
    <xf numFmtId="0" fontId="6" fillId="6" borderId="0" xfId="1" applyFont="1" applyFill="1" applyBorder="1" applyAlignment="1" applyProtection="1">
      <alignment vertical="top" wrapText="1"/>
    </xf>
    <xf numFmtId="0" fontId="6" fillId="6" borderId="5" xfId="1" applyFont="1" applyFill="1" applyBorder="1" applyAlignment="1" applyProtection="1">
      <alignment vertical="top" wrapText="1"/>
    </xf>
    <xf numFmtId="0" fontId="6" fillId="6" borderId="11" xfId="1" applyFont="1" applyFill="1" applyBorder="1" applyAlignment="1" applyProtection="1">
      <alignment vertical="top"/>
    </xf>
    <xf numFmtId="0" fontId="6" fillId="6" borderId="12" xfId="1" applyFont="1" applyFill="1" applyBorder="1" applyAlignment="1" applyProtection="1">
      <alignment vertical="top"/>
    </xf>
    <xf numFmtId="0" fontId="6" fillId="6" borderId="0" xfId="1" applyFont="1" applyFill="1" applyBorder="1" applyAlignment="1" applyProtection="1">
      <alignment vertical="top"/>
    </xf>
    <xf numFmtId="0" fontId="6" fillId="6" borderId="5" xfId="1" applyFont="1" applyFill="1" applyBorder="1" applyAlignment="1" applyProtection="1">
      <alignment vertical="top"/>
    </xf>
    <xf numFmtId="0" fontId="6" fillId="6" borderId="11" xfId="1" applyFont="1" applyFill="1" applyBorder="1" applyAlignment="1" applyProtection="1">
      <alignment horizontal="left" vertical="top"/>
    </xf>
    <xf numFmtId="0" fontId="6" fillId="6" borderId="2" xfId="1" applyFont="1" applyFill="1" applyBorder="1" applyAlignment="1" applyProtection="1">
      <alignment horizontal="left" vertical="top"/>
    </xf>
    <xf numFmtId="0" fontId="6" fillId="6" borderId="5" xfId="1" applyFont="1" applyFill="1" applyBorder="1" applyAlignment="1" applyProtection="1">
      <alignment horizontal="left" vertical="top"/>
    </xf>
    <xf numFmtId="0" fontId="6" fillId="6" borderId="11" xfId="1" applyFont="1" applyFill="1" applyBorder="1" applyAlignment="1" applyProtection="1">
      <alignment horizontal="left" vertical="top" wrapText="1"/>
    </xf>
    <xf numFmtId="0" fontId="6" fillId="6" borderId="12" xfId="1" applyFont="1" applyFill="1" applyBorder="1" applyAlignment="1" applyProtection="1">
      <alignment horizontal="left" vertical="top" wrapText="1"/>
    </xf>
    <xf numFmtId="0" fontId="6" fillId="6" borderId="5" xfId="1" applyFont="1" applyFill="1" applyBorder="1" applyAlignment="1" applyProtection="1">
      <alignment horizontal="left" vertical="top" wrapText="1"/>
    </xf>
    <xf numFmtId="0" fontId="6" fillId="6" borderId="4" xfId="1" applyFont="1" applyFill="1" applyBorder="1" applyAlignment="1" applyProtection="1">
      <alignment vertical="center" wrapText="1"/>
    </xf>
    <xf numFmtId="0" fontId="6" fillId="6" borderId="0" xfId="1" applyFont="1" applyFill="1" applyBorder="1" applyAlignment="1" applyProtection="1">
      <alignment vertical="center" wrapText="1"/>
    </xf>
    <xf numFmtId="0" fontId="6" fillId="6" borderId="4" xfId="1" applyFont="1" applyFill="1" applyBorder="1" applyAlignment="1" applyProtection="1">
      <alignment vertical="top"/>
    </xf>
    <xf numFmtId="0" fontId="6" fillId="6" borderId="0" xfId="1" applyFont="1" applyFill="1" applyBorder="1" applyAlignment="1" applyProtection="1">
      <alignment vertical="center"/>
    </xf>
    <xf numFmtId="0" fontId="5" fillId="7" borderId="0" xfId="1" applyFont="1" applyFill="1" applyAlignment="1" applyProtection="1">
      <alignment vertical="top" wrapText="1"/>
      <protection locked="0"/>
    </xf>
    <xf numFmtId="0" fontId="5" fillId="7" borderId="0" xfId="1" quotePrefix="1" applyFont="1" applyFill="1" applyAlignment="1" applyProtection="1">
      <alignment horizontal="left" vertical="top"/>
      <protection locked="0"/>
    </xf>
    <xf numFmtId="14" fontId="5" fillId="7" borderId="0" xfId="1" quotePrefix="1" applyNumberFormat="1" applyFont="1" applyFill="1" applyAlignment="1" applyProtection="1">
      <alignment horizontal="left" vertical="top"/>
      <protection locked="0"/>
    </xf>
    <xf numFmtId="0" fontId="5" fillId="7" borderId="0" xfId="1" applyFont="1" applyFill="1" applyAlignment="1" applyProtection="1">
      <alignment vertical="top"/>
      <protection locked="0"/>
    </xf>
    <xf numFmtId="49" fontId="5" fillId="7" borderId="0" xfId="1" applyNumberFormat="1" applyFont="1" applyFill="1" applyAlignment="1" applyProtection="1">
      <alignment vertical="center" wrapText="1"/>
      <protection locked="0"/>
    </xf>
    <xf numFmtId="0" fontId="12" fillId="5" borderId="0" xfId="1" applyFont="1" applyFill="1" applyAlignment="1" applyProtection="1">
      <alignment horizontal="left" vertical="center"/>
    </xf>
    <xf numFmtId="0" fontId="14" fillId="5" borderId="0" xfId="1" applyFont="1" applyFill="1" applyAlignment="1" applyProtection="1">
      <alignment horizontal="right"/>
    </xf>
    <xf numFmtId="0" fontId="6" fillId="6" borderId="2" xfId="1" applyFont="1" applyFill="1" applyBorder="1" applyAlignment="1" applyProtection="1">
      <alignment horizontal="left" vertical="top" wrapText="1"/>
    </xf>
    <xf numFmtId="0" fontId="6" fillId="6" borderId="0" xfId="1" applyFont="1" applyFill="1" applyAlignment="1" applyProtection="1">
      <alignment horizontal="center"/>
    </xf>
    <xf numFmtId="0" fontId="6" fillId="6" borderId="4" xfId="1" applyFont="1" applyFill="1" applyBorder="1" applyAlignment="1" applyProtection="1">
      <alignment horizontal="left" vertical="center" wrapText="1"/>
    </xf>
    <xf numFmtId="0" fontId="6" fillId="6" borderId="0" xfId="1" applyFont="1" applyFill="1" applyBorder="1" applyAlignment="1" applyProtection="1">
      <alignment horizontal="left" vertical="center" wrapText="1"/>
    </xf>
    <xf numFmtId="0" fontId="6" fillId="8" borderId="16" xfId="1" applyFont="1" applyFill="1" applyBorder="1" applyAlignment="1" applyProtection="1">
      <alignment horizontal="center" vertical="center" wrapText="1"/>
    </xf>
    <xf numFmtId="0" fontId="6" fillId="8" borderId="10" xfId="1" applyFont="1" applyFill="1" applyBorder="1" applyAlignment="1" applyProtection="1">
      <alignment horizontal="center" vertical="center" wrapText="1"/>
    </xf>
    <xf numFmtId="0" fontId="6" fillId="8" borderId="1" xfId="1" applyFont="1" applyFill="1" applyBorder="1" applyAlignment="1" applyProtection="1">
      <alignment horizontal="center" vertical="center" wrapText="1"/>
    </xf>
    <xf numFmtId="0" fontId="6" fillId="8" borderId="8" xfId="1" applyFont="1" applyFill="1" applyBorder="1" applyAlignment="1" applyProtection="1">
      <alignment horizontal="center" vertical="center" wrapText="1"/>
    </xf>
    <xf numFmtId="0" fontId="6" fillId="8" borderId="3" xfId="1" applyFont="1" applyFill="1" applyBorder="1" applyAlignment="1" applyProtection="1">
      <alignment horizontal="center" vertical="center" wrapText="1"/>
    </xf>
    <xf numFmtId="0" fontId="6" fillId="8" borderId="2" xfId="1" applyFont="1" applyFill="1" applyBorder="1" applyAlignment="1" applyProtection="1">
      <alignment horizontal="center" vertical="center" wrapText="1"/>
    </xf>
  </cellXfs>
  <cellStyles count="3">
    <cellStyle name="Normal" xfId="0" builtinId="0"/>
    <cellStyle name="Normal 2" xfId="1" xr:uid="{00000000-0005-0000-0000-000001000000}"/>
    <cellStyle name="Standard_CALC.XLS" xfId="2" xr:uid="{00000000-0005-0000-0000-000002000000}"/>
  </cellStyles>
  <dxfs count="102">
    <dxf>
      <font>
        <b/>
        <i val="0"/>
        <strike val="0"/>
        <condense val="0"/>
        <extend val="0"/>
        <outline val="0"/>
        <shadow val="0"/>
        <u val="none"/>
        <vertAlign val="baseline"/>
        <sz val="10"/>
        <color auto="1"/>
        <name val="Arial"/>
        <scheme val="none"/>
      </font>
      <numFmt numFmtId="3" formatCode="#,##0"/>
      <fill>
        <patternFill patternType="solid">
          <fgColor indexed="64"/>
          <bgColor rgb="FF65D7FF"/>
        </patternFill>
      </fill>
      <alignment horizontal="right"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auto="1"/>
        <name val="Arial"/>
        <scheme val="none"/>
      </font>
      <numFmt numFmtId="3" formatCode="#,##0"/>
      <fill>
        <patternFill patternType="solid">
          <fgColor indexed="64"/>
          <bgColor rgb="FFC5F0FF"/>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9"/>
        <color auto="1"/>
        <name val="Arial"/>
        <scheme val="none"/>
      </font>
      <numFmt numFmtId="3" formatCode="#,##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auto="1"/>
        <name val="Arial"/>
        <scheme val="none"/>
      </font>
      <numFmt numFmtId="3" formatCode="#,##0"/>
      <fill>
        <patternFill patternType="solid">
          <fgColor indexed="64"/>
          <bgColor rgb="FF65D7FF"/>
        </patternFill>
      </fill>
      <alignment horizontal="right"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auto="1"/>
        <name val="Arial"/>
        <scheme val="none"/>
      </font>
      <numFmt numFmtId="3" formatCode="#,##0"/>
      <fill>
        <patternFill patternType="solid">
          <fgColor indexed="64"/>
          <bgColor rgb="FFC5F0FF"/>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9"/>
        <color auto="1"/>
        <name val="Arial"/>
        <scheme val="none"/>
      </font>
      <numFmt numFmtId="3" formatCode="#,##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auto="1"/>
        <name val="Arial"/>
        <scheme val="none"/>
      </font>
      <numFmt numFmtId="164" formatCode="0.0000%"/>
      <fill>
        <patternFill patternType="none">
          <fgColor indexed="64"/>
          <bgColor auto="1"/>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9"/>
        <color auto="1"/>
        <name val="Arial"/>
        <scheme val="none"/>
      </font>
      <numFmt numFmtId="164" formatCode="0.000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numFmt numFmtId="3" formatCode="#,##0"/>
      <fill>
        <patternFill patternType="solid">
          <fgColor indexed="64"/>
          <bgColor rgb="FF65D7FF"/>
        </patternFill>
      </fill>
      <alignment horizontal="right" vertical="center" textRotation="0" wrapText="0" indent="0" justifyLastLine="0" shrinkToFit="0" readingOrder="0"/>
      <border diagonalUp="0" diagonalDown="0" outline="0">
        <left/>
        <right/>
        <top/>
        <bottom/>
      </border>
      <protection locked="1" hidden="0"/>
    </dxf>
    <dxf>
      <font>
        <b/>
        <strike val="0"/>
        <outline val="0"/>
        <shadow val="0"/>
        <u val="none"/>
        <vertAlign val="baseline"/>
        <sz val="9"/>
        <color auto="1"/>
        <name val="Arial"/>
        <scheme val="none"/>
      </font>
      <numFmt numFmtId="3" formatCode="#,##0"/>
      <fill>
        <patternFill patternType="solid">
          <fgColor indexed="64"/>
          <bgColor rgb="FFC5F0FF"/>
        </patternFill>
      </fill>
      <protection locked="0" hidden="0"/>
    </dxf>
    <dxf>
      <font>
        <b/>
        <i val="0"/>
        <strike val="0"/>
        <condense val="0"/>
        <extend val="0"/>
        <outline val="0"/>
        <shadow val="0"/>
        <u val="none"/>
        <vertAlign val="baseline"/>
        <sz val="9"/>
        <color auto="1"/>
        <name val="Arial"/>
        <scheme val="none"/>
      </font>
      <numFmt numFmtId="3" formatCode="#,##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auto="1"/>
        <name val="Arial"/>
        <scheme val="none"/>
      </font>
      <numFmt numFmtId="165" formatCode="#,##0.0000"/>
      <fill>
        <patternFill patternType="none">
          <fgColor indexed="64"/>
          <bgColor indexed="65"/>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9"/>
        <color auto="1"/>
        <name val="Arial"/>
        <scheme val="none"/>
      </font>
      <numFmt numFmtId="165" formatCode="#,##0.00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9"/>
        <color auto="1"/>
        <name val="Arial"/>
        <scheme val="none"/>
      </font>
      <numFmt numFmtId="3" formatCode="#,##0"/>
      <fill>
        <patternFill patternType="solid">
          <fgColor indexed="64"/>
          <bgColor rgb="FFC5F0FF"/>
        </patternFill>
      </fill>
      <protection locked="0" hidden="0"/>
    </dxf>
    <dxf>
      <font>
        <b/>
        <i val="0"/>
        <strike val="0"/>
        <condense val="0"/>
        <extend val="0"/>
        <outline val="0"/>
        <shadow val="0"/>
        <u val="none"/>
        <vertAlign val="baseline"/>
        <sz val="9"/>
        <color auto="1"/>
        <name val="Arial"/>
        <scheme val="none"/>
      </font>
      <numFmt numFmtId="3" formatCode="#,##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9"/>
        <color auto="1"/>
        <name val="Arial"/>
        <scheme val="none"/>
      </font>
      <numFmt numFmtId="164" formatCode="0.0000%"/>
      <fill>
        <patternFill patternType="solid">
          <fgColor indexed="64"/>
          <bgColor rgb="FFC5F0FF"/>
        </patternFill>
      </fill>
      <protection locked="0" hidden="0"/>
    </dxf>
    <dxf>
      <font>
        <b/>
        <i val="0"/>
        <strike val="0"/>
        <condense val="0"/>
        <extend val="0"/>
        <outline val="0"/>
        <shadow val="0"/>
        <u val="none"/>
        <vertAlign val="baseline"/>
        <sz val="9"/>
        <color auto="1"/>
        <name val="Arial"/>
        <scheme val="none"/>
      </font>
      <numFmt numFmtId="164" formatCode="0.000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9"/>
        <color auto="1"/>
        <name val="Arial"/>
        <scheme val="none"/>
      </font>
      <numFmt numFmtId="166" formatCode="0.0000"/>
      <fill>
        <patternFill patternType="solid">
          <fgColor indexed="64"/>
          <bgColor rgb="FFC5F0FF"/>
        </patternFill>
      </fill>
      <protection locked="0" hidden="0"/>
    </dxf>
    <dxf>
      <font>
        <b/>
        <i val="0"/>
        <strike val="0"/>
        <condense val="0"/>
        <extend val="0"/>
        <outline val="0"/>
        <shadow val="0"/>
        <u val="none"/>
        <vertAlign val="baseline"/>
        <sz val="9"/>
        <color auto="1"/>
        <name val="Arial"/>
        <scheme val="none"/>
      </font>
      <numFmt numFmtId="165" formatCode="#,##0.000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auto="1"/>
        <name val="Arial"/>
        <scheme val="none"/>
      </font>
      <numFmt numFmtId="19" formatCode="dd/mm/yyyy"/>
      <alignment horizontal="right" vertical="center" textRotation="0" wrapText="0" indent="0" justifyLastLine="0" shrinkToFit="0" readingOrder="0"/>
      <protection locked="0" hidden="0"/>
    </dxf>
    <dxf>
      <font>
        <b/>
        <i val="0"/>
        <strike val="0"/>
        <condense val="0"/>
        <extend val="0"/>
        <outline val="0"/>
        <shadow val="0"/>
        <u val="none"/>
        <vertAlign val="baseline"/>
        <sz val="9"/>
        <color auto="1"/>
        <name val="Arial"/>
        <scheme val="none"/>
      </font>
      <numFmt numFmtId="19" formatCode="dd/mm/yyyy"/>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auto="1"/>
        <name val="Arial"/>
        <scheme val="none"/>
      </font>
      <numFmt numFmtId="4" formatCode="#,##0.00"/>
      <alignment horizontal="right" vertical="center" textRotation="0" wrapText="0" indent="0" justifyLastLine="0" shrinkToFit="0" readingOrder="0"/>
      <protection locked="0" hidden="0"/>
    </dxf>
    <dxf>
      <font>
        <b/>
        <i val="0"/>
        <strike val="0"/>
        <condense val="0"/>
        <extend val="0"/>
        <outline val="0"/>
        <shadow val="0"/>
        <u val="none"/>
        <vertAlign val="baseline"/>
        <sz val="9"/>
        <color auto="1"/>
        <name val="Arial"/>
        <scheme val="none"/>
      </font>
      <numFmt numFmtId="4" formatCode="#,##0.00"/>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auto="1"/>
        <name val="Arial"/>
        <scheme val="none"/>
      </font>
      <numFmt numFmtId="4" formatCode="#,##0.00"/>
      <alignment horizontal="right" vertical="center" textRotation="0" wrapText="0" indent="0" justifyLastLine="0" shrinkToFit="0" readingOrder="0"/>
      <protection locked="0" hidden="0"/>
    </dxf>
    <dxf>
      <font>
        <b/>
        <i val="0"/>
        <strike val="0"/>
        <condense val="0"/>
        <extend val="0"/>
        <outline val="0"/>
        <shadow val="0"/>
        <u val="none"/>
        <vertAlign val="baseline"/>
        <sz val="9"/>
        <color auto="1"/>
        <name val="Arial"/>
        <scheme val="none"/>
      </font>
      <numFmt numFmtId="4" formatCode="#,##0.00"/>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auto="1"/>
        <name val="Arial"/>
        <scheme val="none"/>
      </font>
      <numFmt numFmtId="19" formatCode="dd/mm/yyyy"/>
      <alignment horizontal="right" vertical="center" textRotation="0" wrapText="0" indent="0" justifyLastLine="0" shrinkToFit="0" readingOrder="0"/>
      <protection locked="0" hidden="0"/>
    </dxf>
    <dxf>
      <font>
        <b/>
        <i val="0"/>
        <strike val="0"/>
        <condense val="0"/>
        <extend val="0"/>
        <outline val="0"/>
        <shadow val="0"/>
        <u val="none"/>
        <vertAlign val="baseline"/>
        <sz val="9"/>
        <color auto="1"/>
        <name val="Arial"/>
        <scheme val="none"/>
      </font>
      <numFmt numFmtId="19" formatCode="dd/mm/yyyy"/>
      <alignment horizontal="right" vertical="center"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auto="1"/>
        <name val="Arial"/>
        <scheme val="none"/>
      </font>
      <numFmt numFmtId="19" formatCode="dd/mm/yyyy"/>
      <fill>
        <patternFill patternType="none">
          <fgColor indexed="64"/>
          <bgColor indexed="6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9"/>
        <color auto="1"/>
        <name val="Arial"/>
        <scheme val="none"/>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auto="1"/>
        <name val="Arial"/>
        <scheme val="none"/>
      </font>
      <numFmt numFmtId="3" formatCode="#,##0"/>
      <fill>
        <patternFill patternType="none">
          <fgColor indexed="64"/>
          <bgColor indexed="65"/>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9"/>
        <color auto="1"/>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auto="1"/>
        <name val="Arial"/>
        <scheme val="none"/>
      </font>
      <numFmt numFmtId="19" formatCode="dd/mm/yyyy"/>
      <alignment horizontal="right" vertical="center" textRotation="0" wrapText="0" indent="0" justifyLastLine="0" shrinkToFit="0" readingOrder="0"/>
      <protection locked="0" hidden="0"/>
    </dxf>
    <dxf>
      <font>
        <b/>
        <i val="0"/>
        <strike val="0"/>
        <condense val="0"/>
        <extend val="0"/>
        <outline val="0"/>
        <shadow val="0"/>
        <u val="none"/>
        <vertAlign val="baseline"/>
        <sz val="9"/>
        <color auto="1"/>
        <name val="Arial"/>
        <scheme val="none"/>
      </font>
      <numFmt numFmtId="19" formatCode="dd/mm/yyyy"/>
      <alignment horizontal="right" vertical="center"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auto="1"/>
        <name val="Arial"/>
        <scheme val="none"/>
      </font>
      <numFmt numFmtId="30" formatCode="@"/>
      <alignment horizontal="general" vertical="center" textRotation="0" wrapText="0" indent="0" justifyLastLine="0" shrinkToFit="0" readingOrder="0"/>
      <protection locked="0" hidden="0"/>
    </dxf>
    <dxf>
      <font>
        <b/>
        <i val="0"/>
        <strike val="0"/>
        <condense val="0"/>
        <extend val="0"/>
        <outline val="0"/>
        <shadow val="0"/>
        <u val="none"/>
        <vertAlign val="baseline"/>
        <sz val="9"/>
        <color auto="1"/>
        <name val="Arial"/>
        <scheme val="none"/>
      </font>
      <alignment horizontal="general" vertical="center" textRotation="0" wrapText="0" indent="0" justifyLastLine="0" shrinkToFit="0" readingOrder="0"/>
      <border diagonalUp="0" diagonalDown="0" outline="0">
        <left/>
        <right style="thin">
          <color indexed="64"/>
        </right>
        <top/>
        <bottom style="thin">
          <color indexed="64"/>
        </bottom>
      </border>
    </dxf>
    <dxf>
      <font>
        <b/>
        <strike val="0"/>
        <outline val="0"/>
        <shadow val="0"/>
        <u val="none"/>
        <vertAlign val="baseline"/>
        <sz val="9"/>
        <color auto="1"/>
        <name val="Arial"/>
        <scheme val="none"/>
      </font>
      <numFmt numFmtId="3" formatCode="#,##0"/>
      <protection locked="0" hidden="0"/>
    </dxf>
    <dxf>
      <border outline="0">
        <left style="thin">
          <color indexed="64"/>
        </left>
        <right style="thin">
          <color indexed="64"/>
        </right>
        <bottom style="thin">
          <color indexed="64"/>
        </bottom>
      </border>
    </dxf>
    <dxf>
      <font>
        <b/>
        <i val="0"/>
        <strike val="0"/>
        <condense val="0"/>
        <extend val="0"/>
        <outline val="0"/>
        <shadow val="0"/>
        <u val="none"/>
        <vertAlign val="baseline"/>
        <sz val="9"/>
        <color auto="1"/>
        <name val="Arial"/>
        <scheme val="none"/>
      </font>
      <numFmt numFmtId="167" formatCode="#\'##0"/>
      <fill>
        <patternFill patternType="solid">
          <fgColor indexed="64"/>
          <bgColor theme="4" tint="0.79998168889431442"/>
        </patternFill>
      </fill>
      <alignment horizontal="right" vertical="center"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9"/>
        <color auto="1"/>
        <name val="Arial"/>
        <scheme val="none"/>
      </font>
      <numFmt numFmtId="3" formatCode="#,##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0"/>
        <color auto="1"/>
        <name val="Arial"/>
        <scheme val="none"/>
      </font>
      <numFmt numFmtId="3" formatCode="#,##0"/>
      <fill>
        <patternFill patternType="solid">
          <fgColor indexed="64"/>
          <bgColor rgb="FF65D7FF"/>
        </patternFill>
      </fill>
      <alignment horizontal="right"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auto="1"/>
        <name val="Arial"/>
        <scheme val="none"/>
      </font>
      <numFmt numFmtId="3" formatCode="#,##0"/>
      <fill>
        <patternFill patternType="solid">
          <fgColor indexed="64"/>
          <bgColor rgb="FFC5F0FF"/>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9"/>
        <color auto="1"/>
        <name val="Arial"/>
        <scheme val="none"/>
      </font>
      <numFmt numFmtId="3" formatCode="#,##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strike val="0"/>
        <outline val="0"/>
        <shadow val="0"/>
        <u val="none"/>
        <vertAlign val="baseline"/>
        <sz val="9"/>
        <color auto="1"/>
        <name val="Arial"/>
        <scheme val="none"/>
      </font>
      <numFmt numFmtId="164" formatCode="0.0000%"/>
      <fill>
        <patternFill patternType="solid">
          <fgColor indexed="64"/>
          <bgColor rgb="FFC5F0FF"/>
        </patternFill>
      </fill>
      <protection locked="0" hidden="0"/>
    </dxf>
    <dxf>
      <font>
        <b/>
        <i val="0"/>
        <strike val="0"/>
        <condense val="0"/>
        <extend val="0"/>
        <outline val="0"/>
        <shadow val="0"/>
        <u val="none"/>
        <vertAlign val="baseline"/>
        <sz val="9"/>
        <color auto="1"/>
        <name val="Arial"/>
        <scheme val="none"/>
      </font>
      <numFmt numFmtId="164" formatCode="0.000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strike val="0"/>
        <outline val="0"/>
        <shadow val="0"/>
        <u val="none"/>
        <vertAlign val="baseline"/>
        <sz val="9"/>
        <color auto="1"/>
        <name val="Arial"/>
        <scheme val="none"/>
      </font>
      <numFmt numFmtId="3" formatCode="#,##0"/>
      <fill>
        <patternFill patternType="solid">
          <fgColor indexed="64"/>
          <bgColor rgb="FFC5F0FF"/>
        </patternFill>
      </fill>
      <protection locked="0" hidden="0"/>
    </dxf>
    <dxf>
      <font>
        <b/>
        <i val="0"/>
        <strike val="0"/>
        <condense val="0"/>
        <extend val="0"/>
        <outline val="0"/>
        <shadow val="0"/>
        <u val="none"/>
        <vertAlign val="baseline"/>
        <sz val="9"/>
        <color auto="1"/>
        <name val="Arial"/>
        <scheme val="none"/>
      </font>
      <numFmt numFmtId="3" formatCode="#,##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9"/>
        <color auto="1"/>
        <name val="Arial"/>
        <scheme val="none"/>
      </font>
      <numFmt numFmtId="3" formatCode="#,##0"/>
      <fill>
        <patternFill patternType="none">
          <fgColor indexed="64"/>
          <bgColor auto="1"/>
        </patternFill>
      </fill>
      <protection locked="0" hidden="0"/>
    </dxf>
    <dxf>
      <font>
        <b/>
        <i val="0"/>
        <strike val="0"/>
        <condense val="0"/>
        <extend val="0"/>
        <outline val="0"/>
        <shadow val="0"/>
        <u val="none"/>
        <vertAlign val="baseline"/>
        <sz val="9"/>
        <color auto="1"/>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auto="1"/>
        <name val="Arial"/>
        <scheme val="none"/>
      </font>
      <numFmt numFmtId="3" formatCode="#,##0"/>
      <fill>
        <patternFill patternType="none">
          <fgColor indexed="64"/>
          <bgColor indexed="65"/>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9"/>
        <color auto="1"/>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auto="1"/>
        <name val="Arial"/>
        <scheme val="none"/>
      </font>
      <numFmt numFmtId="3" formatCode="#,##0"/>
      <fill>
        <patternFill patternType="none">
          <fgColor indexed="64"/>
          <bgColor indexed="65"/>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9"/>
        <color auto="1"/>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auto="1"/>
        <name val="Arial"/>
        <scheme val="none"/>
      </font>
      <numFmt numFmtId="0" formatCode="General"/>
      <fill>
        <patternFill patternType="none">
          <fgColor indexed="64"/>
          <bgColor indexed="65"/>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9"/>
        <color auto="1"/>
        <name val="Arial"/>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auto="1"/>
        <name val="Arial"/>
        <scheme val="none"/>
      </font>
      <numFmt numFmtId="19" formatCode="dd/mm/yyyy"/>
      <alignment horizontal="right" vertical="center" textRotation="0" wrapText="0" indent="0" justifyLastLine="0" shrinkToFit="0" readingOrder="0"/>
      <protection locked="0" hidden="0"/>
    </dxf>
    <dxf>
      <font>
        <b/>
        <i val="0"/>
        <strike val="0"/>
        <condense val="0"/>
        <extend val="0"/>
        <outline val="0"/>
        <shadow val="0"/>
        <u val="none"/>
        <vertAlign val="baseline"/>
        <sz val="9"/>
        <color auto="1"/>
        <name val="Arial"/>
        <scheme val="none"/>
      </font>
      <numFmt numFmtId="19" formatCode="dd/mm/yyyy"/>
      <alignment horizontal="right" vertical="center"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auto="1"/>
        <name val="Arial"/>
        <scheme val="none"/>
      </font>
      <numFmt numFmtId="19" formatCode="dd/mm/yyyy"/>
      <alignment horizontal="right" vertical="center" textRotation="0" wrapText="0" indent="0" justifyLastLine="0" shrinkToFit="0" readingOrder="0"/>
      <protection locked="0" hidden="0"/>
    </dxf>
    <dxf>
      <font>
        <b/>
        <i val="0"/>
        <strike val="0"/>
        <condense val="0"/>
        <extend val="0"/>
        <outline val="0"/>
        <shadow val="0"/>
        <u val="none"/>
        <vertAlign val="baseline"/>
        <sz val="9"/>
        <color auto="1"/>
        <name val="Arial"/>
        <scheme val="none"/>
      </font>
      <numFmt numFmtId="19" formatCode="dd/mm/yyyy"/>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auto="1"/>
        <name val="Arial"/>
        <scheme val="none"/>
      </font>
      <numFmt numFmtId="4" formatCode="#,##0.00"/>
      <alignment horizontal="right" vertical="center" textRotation="0" wrapText="0" indent="0" justifyLastLine="0" shrinkToFit="0" readingOrder="0"/>
      <protection locked="0" hidden="0"/>
    </dxf>
    <dxf>
      <font>
        <b/>
        <i val="0"/>
        <strike val="0"/>
        <condense val="0"/>
        <extend val="0"/>
        <outline val="0"/>
        <shadow val="0"/>
        <u val="none"/>
        <vertAlign val="baseline"/>
        <sz val="9"/>
        <color auto="1"/>
        <name val="Arial"/>
        <scheme val="none"/>
      </font>
      <numFmt numFmtId="4" formatCode="#,##0.00"/>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auto="1"/>
        <name val="Arial"/>
        <scheme val="none"/>
      </font>
      <numFmt numFmtId="4" formatCode="#,##0.00"/>
      <fill>
        <patternFill patternType="none">
          <fgColor indexed="64"/>
          <bgColor indexed="65"/>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9"/>
        <color auto="1"/>
        <name val="Arial"/>
        <scheme val="none"/>
      </font>
      <numFmt numFmtId="4"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auto="1"/>
        <name val="Arial"/>
        <scheme val="none"/>
      </font>
      <numFmt numFmtId="19" formatCode="dd/mm/yyyy"/>
      <fill>
        <patternFill patternType="none">
          <fgColor indexed="64"/>
          <bgColor indexed="6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9"/>
        <color auto="1"/>
        <name val="Arial"/>
        <scheme val="none"/>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auto="1"/>
        <name val="Arial"/>
        <scheme val="none"/>
      </font>
      <numFmt numFmtId="3" formatCode="#,##0"/>
      <fill>
        <patternFill patternType="none">
          <fgColor indexed="64"/>
          <bgColor indexed="65"/>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9"/>
        <color auto="1"/>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auto="1"/>
        <name val="Arial"/>
        <scheme val="none"/>
      </font>
      <numFmt numFmtId="0" formatCode="General"/>
      <fill>
        <patternFill patternType="none">
          <fgColor indexed="64"/>
          <bgColor indexed="65"/>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9"/>
        <color auto="1"/>
        <name val="Arial"/>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auto="1"/>
        <name val="Arial"/>
        <scheme val="none"/>
      </font>
      <numFmt numFmtId="19" formatCode="dd/mm/yyyy"/>
      <alignment horizontal="right" vertical="center" textRotation="0" wrapText="0" indent="0" justifyLastLine="0" shrinkToFit="0" readingOrder="0"/>
      <protection locked="0" hidden="0"/>
    </dxf>
    <dxf>
      <font>
        <b/>
        <i val="0"/>
        <strike val="0"/>
        <condense val="0"/>
        <extend val="0"/>
        <outline val="0"/>
        <shadow val="0"/>
        <u val="none"/>
        <vertAlign val="baseline"/>
        <sz val="9"/>
        <color auto="1"/>
        <name val="Arial"/>
        <scheme val="none"/>
      </font>
      <numFmt numFmtId="19" formatCode="dd/mm/yyyy"/>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auto="1"/>
        <name val="Arial"/>
        <scheme val="none"/>
      </font>
      <numFmt numFmtId="30" formatCode="@"/>
      <alignment horizontal="general" vertical="center" textRotation="0" wrapText="0" indent="0" justifyLastLine="0" shrinkToFit="0" readingOrder="0"/>
      <protection locked="0" hidden="0"/>
    </dxf>
    <dxf>
      <font>
        <b/>
        <i val="0"/>
        <strike val="0"/>
        <condense val="0"/>
        <extend val="0"/>
        <outline val="0"/>
        <shadow val="0"/>
        <u val="none"/>
        <vertAlign val="baseline"/>
        <sz val="9"/>
        <color auto="1"/>
        <name val="Arial"/>
        <scheme val="none"/>
      </font>
      <alignment horizontal="general" vertical="center" textRotation="0" wrapText="0" indent="0" justifyLastLine="0" shrinkToFit="0" readingOrder="0"/>
      <border diagonalUp="0" diagonalDown="0" outline="0">
        <left/>
        <right style="thin">
          <color indexed="64"/>
        </right>
        <top/>
        <bottom style="thin">
          <color indexed="64"/>
        </bottom>
      </border>
    </dxf>
    <dxf>
      <font>
        <b/>
        <strike val="0"/>
        <outline val="0"/>
        <shadow val="0"/>
        <u val="none"/>
        <vertAlign val="baseline"/>
        <sz val="9"/>
        <color auto="1"/>
        <name val="Arial"/>
        <scheme val="none"/>
      </font>
      <protection locked="1" hidden="0"/>
    </dxf>
    <dxf>
      <border outline="0">
        <left style="thin">
          <color indexed="64"/>
        </left>
        <right style="thin">
          <color indexed="64"/>
        </right>
        <bottom style="thin">
          <color indexed="64"/>
        </bottom>
      </border>
    </dxf>
    <dxf>
      <font>
        <b/>
        <strike val="0"/>
        <outline val="0"/>
        <shadow val="0"/>
        <u val="none"/>
        <vertAlign val="baseline"/>
        <sz val="9"/>
        <color auto="1"/>
        <name val="Arial"/>
        <scheme val="none"/>
      </font>
      <protection locked="0" hidden="0"/>
    </dxf>
    <dxf>
      <border outline="0">
        <bottom style="thin">
          <color indexed="64"/>
        </bottom>
      </border>
    </dxf>
    <dxf>
      <font>
        <b/>
        <strike val="0"/>
        <outline val="0"/>
        <shadow val="0"/>
        <u val="none"/>
        <vertAlign val="baseline"/>
        <sz val="9"/>
        <color auto="1"/>
        <name val="Arial"/>
        <scheme val="none"/>
      </font>
      <protection locked="1" hidden="0"/>
    </dxf>
  </dxfs>
  <tableStyles count="0" defaultTableStyle="TableStyleMedium9" defaultPivotStyle="PivotStyleMedium4"/>
  <colors>
    <mruColors>
      <color rgb="FFC5F0FF"/>
      <color rgb="FF65D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609600</xdr:colOff>
      <xdr:row>0</xdr:row>
      <xdr:rowOff>0</xdr:rowOff>
    </xdr:from>
    <xdr:to>
      <xdr:col>8</xdr:col>
      <xdr:colOff>1533525</xdr:colOff>
      <xdr:row>0</xdr:row>
      <xdr:rowOff>0</xdr:rowOff>
    </xdr:to>
    <xdr:pic>
      <xdr:nvPicPr>
        <xdr:cNvPr id="2" name="Picture 2" descr="Sans titr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0" y="0"/>
          <a:ext cx="923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ormat_C_participations" displayName="Format_C_participations" ref="B27:Q29" headerRowCount="0" headerRowDxfId="101" dataDxfId="99" totalsRowDxfId="97" headerRowBorderDxfId="100" tableBorderDxfId="98">
  <tableColumns count="16">
    <tableColumn id="1" xr3:uid="{00000000-0010-0000-0000-000001000000}" name="Colonne1" headerRowDxfId="96" dataDxfId="95" totalsRowDxfId="94" headerRowCellStyle="Normal 2" dataCellStyle="Normal 2"/>
    <tableColumn id="2" xr3:uid="{00000000-0010-0000-0000-000002000000}" name="Colonne2" headerRowDxfId="93" dataDxfId="92" totalsRowDxfId="91" headerRowCellStyle="Normal 2" dataCellStyle="Normal 2"/>
    <tableColumn id="3" xr3:uid="{00000000-0010-0000-0000-000003000000}" name="Colonne3" headerRowDxfId="90" dataDxfId="89" totalsRowDxfId="88" headerRowCellStyle="Normal 2" dataCellStyle="Normal 2"/>
    <tableColumn id="4" xr3:uid="{00000000-0010-0000-0000-000004000000}" name="Colonne4" headerRowDxfId="87" dataDxfId="86" totalsRowDxfId="85" headerRowCellStyle="Normal 2" dataCellStyle="Normal 2"/>
    <tableColumn id="5" xr3:uid="{00000000-0010-0000-0000-000005000000}" name="Colonne5" headerRowDxfId="84" dataDxfId="83" totalsRowDxfId="82" headerRowCellStyle="Normal 2" dataCellStyle="Normal 2"/>
    <tableColumn id="6" xr3:uid="{00000000-0010-0000-0000-000006000000}" name="Colonne6" headerRowDxfId="81" dataDxfId="80" totalsRowDxfId="79" headerRowCellStyle="Normal 2" dataCellStyle="Normal 2"/>
    <tableColumn id="7" xr3:uid="{00000000-0010-0000-0000-000007000000}" name="Colonne7" headerRowDxfId="78" dataDxfId="77" totalsRowDxfId="76" headerRowCellStyle="Normal 2" dataCellStyle="Normal 2"/>
    <tableColumn id="8" xr3:uid="{00000000-0010-0000-0000-000008000000}" name="Colonne8" headerRowDxfId="75" dataDxfId="74" totalsRowDxfId="73" headerRowCellStyle="Normal 2" dataCellStyle="Normal 2"/>
    <tableColumn id="9" xr3:uid="{00000000-0010-0000-0000-000009000000}" name="Colonne9" headerRowDxfId="72" dataDxfId="71" totalsRowDxfId="70" headerRowCellStyle="Normal 2" dataCellStyle="Normal 2"/>
    <tableColumn id="10" xr3:uid="{00000000-0010-0000-0000-00000A000000}" name="Colonne10" headerRowDxfId="69" dataDxfId="68" totalsRowDxfId="67" headerRowCellStyle="Normal 2" dataCellStyle="Normal 2"/>
    <tableColumn id="11" xr3:uid="{00000000-0010-0000-0000-00000B000000}" name="Colonne11" headerRowDxfId="66" dataDxfId="65" totalsRowDxfId="64" headerRowCellStyle="Normal 2" dataCellStyle="Normal 2"/>
    <tableColumn id="12" xr3:uid="{00000000-0010-0000-0000-00000C000000}" name="Colonne12" headerRowDxfId="63" dataDxfId="62" totalsRowDxfId="61" headerRowCellStyle="Normal 2" dataCellStyle="Normal 2"/>
    <tableColumn id="13" xr3:uid="{00000000-0010-0000-0000-00000D000000}" name="Colonne13" headerRowDxfId="60" dataDxfId="59" headerRowCellStyle="Normal 2" dataCellStyle="Normal 2"/>
    <tableColumn id="14" xr3:uid="{00000000-0010-0000-0000-00000E000000}" name="Colonne14" headerRowDxfId="58" dataDxfId="57" totalsRowDxfId="56" headerRowCellStyle="Normal 2" dataCellStyle="Normal 2">
      <calculatedColumnFormula>IF(ISBLANK(Format_C_participations[[#This Row],[Colonne9]]),"",IF(AND(NOT(ISBLANK(dateFinActivitéLucrativeGroupe)),dateFinActivitéLucrativeGroupe&lt;Format_C_participations[[#This Row],[Colonne9]]),dateFinActivitéLucrativeGroupe-Format_C_participations[[#This Row],[Colonne2]]+1,Format_C_participations[[#This Row],[Colonne9]]-Format_C_participations[[#This Row],[Colonne2]]+1))</calculatedColumnFormula>
    </tableColumn>
    <tableColumn id="15" xr3:uid="{00000000-0010-0000-0000-00000F000000}" name="Colonne15" totalsRowLabel="Nombre de participations détenues à la fin de la période " headerRowDxfId="55" dataDxfId="54" totalsRowDxfId="53" headerRowCellStyle="Normal 2" dataCellStyle="Normal 2">
      <calculatedColumnFormula>IF(ISNUMBER(Format_C_participations[[#This Row],[Colonne14]]),ROUND(Format_C_participations[[#This Row],[Colonne13]]/Format_C_participations[[#This Row],[Colonne14]],6),"")</calculatedColumnFormula>
    </tableColumn>
    <tableColumn id="16" xr3:uid="{00000000-0010-0000-0000-000010000000}" name="Colonne16" totalsRowFunction="sum" headerRowDxfId="52" dataDxfId="51" totalsRowDxfId="50" headerRowCellStyle="Normal 2" dataCellStyle="Normal 2">
      <calculatedColumnFormula>Format_C_participations[[#This Row],[Colonne4]]-Format_C_participations[[#This Row],[Colonne11]]-Format_C_participations[[#This Row],[Colonne12]]</calculatedColumnFormula>
    </tableColumn>
  </tableColumns>
  <tableStyleInfo name="TableStyleLight15"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Format_C_revenu" displayName="Format_C_revenu" ref="B33:Q35" headerRowCount="0" headerRowDxfId="49" dataDxfId="47" totalsRowDxfId="45" headerRowBorderDxfId="48" tableBorderDxfId="46" headerRowCellStyle="Normal 2" dataCellStyle="Normal 2">
  <tableColumns count="16">
    <tableColumn id="1" xr3:uid="{00000000-0010-0000-0100-000001000000}" name="Colonne1" headerRowDxfId="44" dataDxfId="43" totalsRowDxfId="42" headerRowCellStyle="Normal 2" dataCellStyle="Normal 2"/>
    <tableColumn id="2" xr3:uid="{00000000-0010-0000-0100-000002000000}" name="Colonne2" headerRowDxfId="41" dataDxfId="40" totalsRowDxfId="39" headerRowCellStyle="Normal 2" dataCellStyle="Normal 2"/>
    <tableColumn id="3" xr3:uid="{00000000-0010-0000-0100-000003000000}" name="Colonne3" headerRowDxfId="38" dataDxfId="37" totalsRowDxfId="36" headerRowCellStyle="Normal 2" dataCellStyle="Normal 2"/>
    <tableColumn id="4" xr3:uid="{00000000-0010-0000-0100-000004000000}" name="Colonne4" headerRowDxfId="35" dataDxfId="34" totalsRowDxfId="33" headerRowCellStyle="Normal 2" dataCellStyle="Normal 2"/>
    <tableColumn id="5" xr3:uid="{00000000-0010-0000-0100-000005000000}" name="Colonne5" headerRowDxfId="32" dataDxfId="31" totalsRowDxfId="30" headerRowCellStyle="Normal 2" dataCellStyle="Normal 2"/>
    <tableColumn id="6" xr3:uid="{00000000-0010-0000-0100-000006000000}" name="Colonne6" headerRowDxfId="29" dataDxfId="28" totalsRowDxfId="27" headerRowCellStyle="Normal 2" dataCellStyle="Normal 2"/>
    <tableColumn id="7" xr3:uid="{00000000-0010-0000-0100-000007000000}" name="Colonne7" headerRowDxfId="26" dataDxfId="25" totalsRowDxfId="24" headerRowCellStyle="Normal 2" dataCellStyle="Normal 2"/>
    <tableColumn id="8" xr3:uid="{00000000-0010-0000-0100-000008000000}" name="Colonne8" headerRowDxfId="23" dataDxfId="22" totalsRowDxfId="21" headerRowCellStyle="Normal 2" dataCellStyle="Normal 2"/>
    <tableColumn id="9" xr3:uid="{00000000-0010-0000-0100-000009000000}" name="Colonne9" headerRowDxfId="20" dataDxfId="19" headerRowCellStyle="Normal 2" dataCellStyle="Normal 2">
      <calculatedColumnFormula>IF(ISBLANK(Format_C_revenu[[#This Row],[Colonne8]]),0,(Format_C_revenu[[#This Row],[Colonne8]]-Format_C_revenu[[#This Row],[Colonne2]])/365)</calculatedColumnFormula>
    </tableColumn>
    <tableColumn id="10" xr3:uid="{00000000-0010-0000-0100-00000A000000}" name="Colonne10" headerRowDxfId="18" dataDxfId="17" headerRowCellStyle="Normal 2" dataCellStyle="Normal 2">
      <calculatedColumnFormula>1-POWER(1+0.06,IF(-Format_C_revenu[[#This Row],[Colonne9]]&gt;-10,-Format_C_revenu[[#This Row],[Colonne9]],-10))</calculatedColumnFormula>
    </tableColumn>
    <tableColumn id="11" xr3:uid="{00000000-0010-0000-0100-00000B000000}" name="Colonne11" headerRowDxfId="16" dataDxfId="15" headerRowCellStyle="Normal 2" dataCellStyle="Normal 2">
      <calculatedColumnFormula>Format_C_revenu[[#This Row],[Colonne3]]*(Format_C_revenu[[#This Row],[Colonne7]]*(1-Format_C_revenu[[#This Row],[Colonne10]])-Format_C_revenu[[#This Row],[Colonne6]])</calculatedColumnFormula>
    </tableColumn>
    <tableColumn id="12" xr3:uid="{00000000-0010-0000-0100-00000C000000}" name="Colonne12" totalsRowLabel="Revenu imposable lors de la réalisation, déclaré au chiffre 5 du certificat de salaire (CHF) " headerRowDxfId="14" dataDxfId="13" totalsRowDxfId="12" headerRowCellStyle="Normal 2" dataCellStyle="Normal 2"/>
    <tableColumn id="13" xr3:uid="{00000000-0010-0000-0100-00000D000000}" name="Colonne13" totalsRowFunction="sum" headerRowDxfId="11" dataDxfId="10" totalsRowDxfId="9" headerRowCellStyle="Normal 2" dataCellStyle="Normal 2">
      <calculatedColumnFormula>Format_C_revenu[[#This Row],[Colonne11]]*Format_C_revenu[[#This Row],[Colonne12]]</calculatedColumnFormula>
    </tableColumn>
    <tableColumn id="14" xr3:uid="{00000000-0010-0000-0100-00000E000000}" name="Colonne14" headerRowDxfId="8" dataDxfId="7" totalsRowDxfId="6" headerRowCellStyle="Normal 2" dataCellStyle="Normal 2"/>
    <tableColumn id="15" xr3:uid="{00000000-0010-0000-0100-00000F000000}" name="Colonne15" totalsRowFunction="sum" headerRowDxfId="5" dataDxfId="4" totalsRowDxfId="3" headerRowCellStyle="Normal 2" dataCellStyle="Normal 2">
      <calculatedColumnFormula>IF(ISNUMBER(Format_C_revenu[[#This Row],[Colonne14]]),Format_C_revenu[[#This Row],[Colonne13]]*Format_C_revenu[[#This Row],[Colonne14]],0)</calculatedColumnFormula>
    </tableColumn>
    <tableColumn id="16" xr3:uid="{00000000-0010-0000-0100-000010000000}" name="Colonne16" totalsRowFunction="sum" headerRowDxfId="2" dataDxfId="1" totalsRowDxfId="0" headerRowCellStyle="Normal 2" dataCellStyle="Normal 2">
      <calculatedColumnFormula>Format_C_revenu[[#This Row],[Colonne13]]-Format_C_revenu[[#This Row],[Colonne15]]</calculatedColumnFormula>
    </tableColumn>
  </tableColumns>
  <tableStyleInfo name="TableStyleLight15" showFirstColumn="0" showLastColumn="0" showRowStripes="0" showColumnStripes="0"/>
</table>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4"/>
  <dimension ref="B2:I173"/>
  <sheetViews>
    <sheetView showGridLines="0" showRowColHeaders="0" workbookViewId="0">
      <selection activeCell="E31" sqref="E31"/>
    </sheetView>
  </sheetViews>
  <sheetFormatPr defaultColWidth="11.42578125" defaultRowHeight="12.75"/>
  <cols>
    <col min="1" max="1" width="2.7109375" style="3" customWidth="1"/>
    <col min="2" max="2" width="12.7109375" style="3" customWidth="1"/>
    <col min="3" max="3" width="32.7109375" style="3" customWidth="1"/>
    <col min="4" max="4" width="2.7109375" style="3" customWidth="1"/>
    <col min="5" max="5" width="11.42578125" style="3"/>
    <col min="6" max="6" width="2.7109375" style="3" customWidth="1"/>
    <col min="7" max="7" width="11.42578125" style="3"/>
    <col min="8" max="9" width="80.7109375" style="3" customWidth="1"/>
    <col min="10" max="16384" width="11.42578125" style="3"/>
  </cols>
  <sheetData>
    <row r="2" spans="2:9">
      <c r="B2" s="1" t="s">
        <v>2</v>
      </c>
      <c r="C2" s="2"/>
      <c r="E2" s="7" t="s">
        <v>348</v>
      </c>
      <c r="H2" s="10" t="s">
        <v>3</v>
      </c>
      <c r="I2" s="11"/>
    </row>
    <row r="3" spans="2:9">
      <c r="B3" s="4" t="s">
        <v>4</v>
      </c>
      <c r="C3" s="5"/>
      <c r="E3" s="9" t="s">
        <v>1</v>
      </c>
      <c r="H3" s="4" t="s">
        <v>5</v>
      </c>
      <c r="I3" s="5"/>
    </row>
    <row r="4" spans="2:9">
      <c r="B4" s="6" t="s">
        <v>6</v>
      </c>
      <c r="C4" s="7" t="s">
        <v>7</v>
      </c>
      <c r="E4" s="8" t="s">
        <v>349</v>
      </c>
      <c r="H4" s="12" t="s">
        <v>393</v>
      </c>
      <c r="I4" s="64" t="s">
        <v>469</v>
      </c>
    </row>
    <row r="5" spans="2:9">
      <c r="B5" s="6" t="s">
        <v>8</v>
      </c>
      <c r="C5" s="7" t="s">
        <v>9</v>
      </c>
      <c r="E5" s="8" t="s">
        <v>350</v>
      </c>
      <c r="H5" s="12" t="s">
        <v>339</v>
      </c>
      <c r="I5" s="7" t="s">
        <v>376</v>
      </c>
    </row>
    <row r="6" spans="2:9">
      <c r="B6" s="6" t="s">
        <v>10</v>
      </c>
      <c r="C6" s="7" t="s">
        <v>11</v>
      </c>
      <c r="E6" s="8" t="s">
        <v>351</v>
      </c>
      <c r="H6" s="12" t="s">
        <v>340</v>
      </c>
      <c r="I6" s="7" t="s">
        <v>377</v>
      </c>
    </row>
    <row r="7" spans="2:9">
      <c r="B7" s="6" t="s">
        <v>12</v>
      </c>
      <c r="C7" s="7" t="s">
        <v>13</v>
      </c>
      <c r="E7" s="8" t="s">
        <v>352</v>
      </c>
      <c r="H7" s="12" t="s">
        <v>338</v>
      </c>
      <c r="I7" s="7" t="s">
        <v>378</v>
      </c>
    </row>
    <row r="8" spans="2:9">
      <c r="B8" s="8" t="s">
        <v>14</v>
      </c>
      <c r="C8" s="7" t="s">
        <v>15</v>
      </c>
      <c r="E8" s="6" t="s">
        <v>353</v>
      </c>
    </row>
    <row r="9" spans="2:9">
      <c r="B9" s="8" t="s">
        <v>16</v>
      </c>
      <c r="C9" s="7" t="s">
        <v>17</v>
      </c>
      <c r="E9" s="6" t="s">
        <v>354</v>
      </c>
      <c r="H9" s="10" t="s">
        <v>344</v>
      </c>
      <c r="I9" s="11"/>
    </row>
    <row r="10" spans="2:9">
      <c r="B10" s="6" t="s">
        <v>18</v>
      </c>
      <c r="C10" s="7" t="s">
        <v>19</v>
      </c>
      <c r="E10" s="6" t="s">
        <v>355</v>
      </c>
      <c r="H10" s="4" t="s">
        <v>347</v>
      </c>
      <c r="I10" s="13"/>
    </row>
    <row r="11" spans="2:9">
      <c r="B11" s="6" t="s">
        <v>20</v>
      </c>
      <c r="C11" s="7" t="s">
        <v>21</v>
      </c>
      <c r="E11" s="6" t="s">
        <v>356</v>
      </c>
      <c r="H11" s="12" t="s">
        <v>341</v>
      </c>
      <c r="I11" s="7" t="s">
        <v>375</v>
      </c>
    </row>
    <row r="12" spans="2:9">
      <c r="B12" s="6" t="s">
        <v>22</v>
      </c>
      <c r="C12" s="7" t="s">
        <v>23</v>
      </c>
      <c r="E12" s="6" t="s">
        <v>357</v>
      </c>
      <c r="H12" s="12" t="s">
        <v>342</v>
      </c>
      <c r="I12" s="7" t="s">
        <v>379</v>
      </c>
    </row>
    <row r="13" spans="2:9">
      <c r="B13" s="6" t="s">
        <v>24</v>
      </c>
      <c r="C13" s="7" t="s">
        <v>25</v>
      </c>
      <c r="E13" s="6" t="s">
        <v>358</v>
      </c>
    </row>
    <row r="14" spans="2:9">
      <c r="B14" s="6" t="s">
        <v>26</v>
      </c>
      <c r="C14" s="7" t="s">
        <v>27</v>
      </c>
      <c r="E14" s="6" t="s">
        <v>359</v>
      </c>
      <c r="H14" s="10" t="s">
        <v>345</v>
      </c>
      <c r="I14" s="11"/>
    </row>
    <row r="15" spans="2:9">
      <c r="B15" s="6" t="s">
        <v>28</v>
      </c>
      <c r="C15" s="7" t="s">
        <v>29</v>
      </c>
      <c r="E15" s="6" t="s">
        <v>360</v>
      </c>
      <c r="H15" s="4" t="s">
        <v>346</v>
      </c>
      <c r="I15" s="13"/>
    </row>
    <row r="16" spans="2:9">
      <c r="B16" s="6" t="s">
        <v>30</v>
      </c>
      <c r="C16" s="7" t="s">
        <v>31</v>
      </c>
      <c r="E16" s="6" t="s">
        <v>361</v>
      </c>
      <c r="H16" s="12" t="s">
        <v>341</v>
      </c>
      <c r="I16" s="7" t="s">
        <v>375</v>
      </c>
    </row>
    <row r="17" spans="2:9">
      <c r="B17" s="6" t="s">
        <v>32</v>
      </c>
      <c r="C17" s="7" t="s">
        <v>33</v>
      </c>
      <c r="E17" s="6" t="s">
        <v>362</v>
      </c>
      <c r="H17" s="12" t="s">
        <v>342</v>
      </c>
      <c r="I17" s="7" t="s">
        <v>379</v>
      </c>
    </row>
    <row r="18" spans="2:9">
      <c r="B18" s="6" t="s">
        <v>34</v>
      </c>
      <c r="C18" s="7" t="s">
        <v>35</v>
      </c>
      <c r="E18" s="6" t="s">
        <v>363</v>
      </c>
      <c r="H18" s="12" t="s">
        <v>343</v>
      </c>
      <c r="I18" s="7" t="s">
        <v>380</v>
      </c>
    </row>
    <row r="19" spans="2:9">
      <c r="B19" s="6" t="s">
        <v>36</v>
      </c>
      <c r="C19" s="7" t="s">
        <v>37</v>
      </c>
      <c r="E19" s="6" t="s">
        <v>364</v>
      </c>
    </row>
    <row r="20" spans="2:9">
      <c r="B20" s="6" t="s">
        <v>38</v>
      </c>
      <c r="C20" s="7" t="s">
        <v>39</v>
      </c>
      <c r="E20" s="6" t="s">
        <v>365</v>
      </c>
    </row>
    <row r="21" spans="2:9">
      <c r="B21" s="6" t="s">
        <v>40</v>
      </c>
      <c r="C21" s="7" t="s">
        <v>41</v>
      </c>
      <c r="E21" s="6" t="s">
        <v>366</v>
      </c>
    </row>
    <row r="22" spans="2:9">
      <c r="B22" s="6" t="s">
        <v>42</v>
      </c>
      <c r="C22" s="7" t="s">
        <v>43</v>
      </c>
      <c r="E22" s="6" t="s">
        <v>367</v>
      </c>
    </row>
    <row r="23" spans="2:9">
      <c r="B23" s="6" t="s">
        <v>44</v>
      </c>
      <c r="C23" s="7" t="s">
        <v>45</v>
      </c>
      <c r="E23" s="6" t="s">
        <v>368</v>
      </c>
    </row>
    <row r="24" spans="2:9">
      <c r="B24" s="6" t="s">
        <v>46</v>
      </c>
      <c r="C24" s="7" t="s">
        <v>47</v>
      </c>
      <c r="E24" s="6" t="s">
        <v>369</v>
      </c>
    </row>
    <row r="25" spans="2:9">
      <c r="B25" s="6" t="s">
        <v>48</v>
      </c>
      <c r="C25" s="7" t="s">
        <v>49</v>
      </c>
      <c r="E25" s="6" t="s">
        <v>370</v>
      </c>
    </row>
    <row r="26" spans="2:9">
      <c r="B26" s="6" t="s">
        <v>50</v>
      </c>
      <c r="C26" s="7" t="s">
        <v>51</v>
      </c>
      <c r="E26" s="6" t="s">
        <v>371</v>
      </c>
    </row>
    <row r="27" spans="2:9">
      <c r="B27" s="6" t="s">
        <v>52</v>
      </c>
      <c r="C27" s="7" t="s">
        <v>53</v>
      </c>
      <c r="E27" s="6" t="s">
        <v>372</v>
      </c>
    </row>
    <row r="28" spans="2:9">
      <c r="B28" s="6" t="s">
        <v>54</v>
      </c>
      <c r="C28" s="7" t="s">
        <v>55</v>
      </c>
      <c r="E28" s="6" t="s">
        <v>373</v>
      </c>
    </row>
    <row r="29" spans="2:9">
      <c r="B29" s="6" t="s">
        <v>56</v>
      </c>
      <c r="C29" s="7" t="s">
        <v>57</v>
      </c>
      <c r="E29" s="6" t="s">
        <v>374</v>
      </c>
    </row>
    <row r="30" spans="2:9">
      <c r="B30" s="6" t="s">
        <v>58</v>
      </c>
      <c r="C30" s="7" t="s">
        <v>59</v>
      </c>
      <c r="E30" s="14" t="s">
        <v>476</v>
      </c>
    </row>
    <row r="31" spans="2:9">
      <c r="B31" s="6" t="s">
        <v>60</v>
      </c>
      <c r="C31" s="7" t="s">
        <v>61</v>
      </c>
    </row>
    <row r="32" spans="2:9">
      <c r="B32" s="6" t="s">
        <v>62</v>
      </c>
      <c r="C32" s="7" t="s">
        <v>63</v>
      </c>
    </row>
    <row r="33" spans="2:3">
      <c r="B33" s="6" t="s">
        <v>64</v>
      </c>
      <c r="C33" s="7" t="s">
        <v>65</v>
      </c>
    </row>
    <row r="34" spans="2:3">
      <c r="B34" s="6" t="s">
        <v>66</v>
      </c>
      <c r="C34" s="7" t="s">
        <v>67</v>
      </c>
    </row>
    <row r="35" spans="2:3">
      <c r="B35" s="6" t="s">
        <v>68</v>
      </c>
      <c r="C35" s="7" t="s">
        <v>69</v>
      </c>
    </row>
    <row r="36" spans="2:3">
      <c r="B36" s="6" t="s">
        <v>70</v>
      </c>
      <c r="C36" s="7" t="s">
        <v>71</v>
      </c>
    </row>
    <row r="37" spans="2:3">
      <c r="B37" s="6" t="s">
        <v>72</v>
      </c>
      <c r="C37" s="7" t="s">
        <v>73</v>
      </c>
    </row>
    <row r="38" spans="2:3">
      <c r="B38" s="6" t="s">
        <v>74</v>
      </c>
      <c r="C38" s="7" t="s">
        <v>75</v>
      </c>
    </row>
    <row r="39" spans="2:3">
      <c r="B39" s="6" t="s">
        <v>76</v>
      </c>
      <c r="C39" s="7" t="s">
        <v>77</v>
      </c>
    </row>
    <row r="40" spans="2:3">
      <c r="B40" s="6" t="s">
        <v>78</v>
      </c>
      <c r="C40" s="7" t="s">
        <v>79</v>
      </c>
    </row>
    <row r="41" spans="2:3">
      <c r="B41" s="6" t="s">
        <v>80</v>
      </c>
      <c r="C41" s="7" t="s">
        <v>81</v>
      </c>
    </row>
    <row r="42" spans="2:3">
      <c r="B42" s="6" t="s">
        <v>82</v>
      </c>
      <c r="C42" s="7" t="s">
        <v>83</v>
      </c>
    </row>
    <row r="43" spans="2:3">
      <c r="B43" s="6" t="s">
        <v>84</v>
      </c>
      <c r="C43" s="7" t="s">
        <v>85</v>
      </c>
    </row>
    <row r="44" spans="2:3">
      <c r="B44" s="6" t="s">
        <v>86</v>
      </c>
      <c r="C44" s="7" t="s">
        <v>87</v>
      </c>
    </row>
    <row r="45" spans="2:3">
      <c r="B45" s="6" t="s">
        <v>88</v>
      </c>
      <c r="C45" s="7" t="s">
        <v>89</v>
      </c>
    </row>
    <row r="46" spans="2:3">
      <c r="B46" s="6" t="s">
        <v>90</v>
      </c>
      <c r="C46" s="7" t="s">
        <v>91</v>
      </c>
    </row>
    <row r="47" spans="2:3">
      <c r="B47" s="6" t="s">
        <v>92</v>
      </c>
      <c r="C47" s="7" t="s">
        <v>93</v>
      </c>
    </row>
    <row r="48" spans="2:3">
      <c r="B48" s="6" t="s">
        <v>94</v>
      </c>
      <c r="C48" s="7" t="s">
        <v>95</v>
      </c>
    </row>
    <row r="49" spans="2:3">
      <c r="B49" s="6" t="s">
        <v>96</v>
      </c>
      <c r="C49" s="7" t="s">
        <v>97</v>
      </c>
    </row>
    <row r="50" spans="2:3">
      <c r="B50" s="6" t="s">
        <v>98</v>
      </c>
      <c r="C50" s="7" t="s">
        <v>99</v>
      </c>
    </row>
    <row r="51" spans="2:3">
      <c r="B51" s="6" t="s">
        <v>100</v>
      </c>
      <c r="C51" s="7" t="s">
        <v>101</v>
      </c>
    </row>
    <row r="52" spans="2:3">
      <c r="B52" s="6" t="s">
        <v>102</v>
      </c>
      <c r="C52" s="7" t="s">
        <v>103</v>
      </c>
    </row>
    <row r="53" spans="2:3">
      <c r="B53" s="6" t="s">
        <v>104</v>
      </c>
      <c r="C53" s="7" t="s">
        <v>105</v>
      </c>
    </row>
    <row r="54" spans="2:3">
      <c r="B54" s="6" t="s">
        <v>106</v>
      </c>
      <c r="C54" s="7" t="s">
        <v>107</v>
      </c>
    </row>
    <row r="55" spans="2:3">
      <c r="B55" s="6" t="s">
        <v>108</v>
      </c>
      <c r="C55" s="7" t="s">
        <v>109</v>
      </c>
    </row>
    <row r="56" spans="2:3">
      <c r="B56" s="6" t="s">
        <v>8</v>
      </c>
      <c r="C56" s="7" t="s">
        <v>9</v>
      </c>
    </row>
    <row r="57" spans="2:3">
      <c r="B57" s="6" t="s">
        <v>110</v>
      </c>
      <c r="C57" s="7" t="s">
        <v>111</v>
      </c>
    </row>
    <row r="58" spans="2:3">
      <c r="B58" s="6" t="s">
        <v>112</v>
      </c>
      <c r="C58" s="7" t="s">
        <v>113</v>
      </c>
    </row>
    <row r="59" spans="2:3">
      <c r="B59" s="6" t="s">
        <v>114</v>
      </c>
      <c r="C59" s="7" t="s">
        <v>115</v>
      </c>
    </row>
    <row r="60" spans="2:3">
      <c r="B60" s="6" t="s">
        <v>116</v>
      </c>
      <c r="C60" s="7" t="s">
        <v>117</v>
      </c>
    </row>
    <row r="61" spans="2:3">
      <c r="B61" s="6" t="s">
        <v>118</v>
      </c>
      <c r="C61" s="7" t="s">
        <v>119</v>
      </c>
    </row>
    <row r="62" spans="2:3">
      <c r="B62" s="6" t="s">
        <v>120</v>
      </c>
      <c r="C62" s="7" t="s">
        <v>121</v>
      </c>
    </row>
    <row r="63" spans="2:3">
      <c r="B63" s="6" t="s">
        <v>122</v>
      </c>
      <c r="C63" s="7" t="s">
        <v>123</v>
      </c>
    </row>
    <row r="64" spans="2:3">
      <c r="B64" s="6" t="s">
        <v>124</v>
      </c>
      <c r="C64" s="7" t="s">
        <v>125</v>
      </c>
    </row>
    <row r="65" spans="2:3">
      <c r="B65" s="6" t="s">
        <v>126</v>
      </c>
      <c r="C65" s="7" t="s">
        <v>127</v>
      </c>
    </row>
    <row r="66" spans="2:3">
      <c r="B66" s="6" t="s">
        <v>128</v>
      </c>
      <c r="C66" s="7" t="s">
        <v>129</v>
      </c>
    </row>
    <row r="67" spans="2:3">
      <c r="B67" s="6" t="s">
        <v>130</v>
      </c>
      <c r="C67" s="7" t="s">
        <v>131</v>
      </c>
    </row>
    <row r="68" spans="2:3">
      <c r="B68" s="6" t="s">
        <v>132</v>
      </c>
      <c r="C68" s="7" t="s">
        <v>133</v>
      </c>
    </row>
    <row r="69" spans="2:3">
      <c r="B69" s="6" t="s">
        <v>134</v>
      </c>
      <c r="C69" s="7" t="s">
        <v>135</v>
      </c>
    </row>
    <row r="70" spans="2:3">
      <c r="B70" s="6" t="s">
        <v>136</v>
      </c>
      <c r="C70" s="7" t="s">
        <v>137</v>
      </c>
    </row>
    <row r="71" spans="2:3">
      <c r="B71" s="6" t="s">
        <v>138</v>
      </c>
      <c r="C71" s="7" t="s">
        <v>139</v>
      </c>
    </row>
    <row r="72" spans="2:3">
      <c r="B72" s="6" t="s">
        <v>140</v>
      </c>
      <c r="C72" s="7" t="s">
        <v>141</v>
      </c>
    </row>
    <row r="73" spans="2:3">
      <c r="B73" s="6" t="s">
        <v>142</v>
      </c>
      <c r="C73" s="7" t="s">
        <v>143</v>
      </c>
    </row>
    <row r="74" spans="2:3">
      <c r="B74" s="6" t="s">
        <v>144</v>
      </c>
      <c r="C74" s="7" t="s">
        <v>145</v>
      </c>
    </row>
    <row r="75" spans="2:3">
      <c r="B75" s="6" t="s">
        <v>146</v>
      </c>
      <c r="C75" s="7" t="s">
        <v>147</v>
      </c>
    </row>
    <row r="76" spans="2:3">
      <c r="B76" s="6" t="s">
        <v>148</v>
      </c>
      <c r="C76" s="7" t="s">
        <v>149</v>
      </c>
    </row>
    <row r="77" spans="2:3">
      <c r="B77" s="6" t="s">
        <v>150</v>
      </c>
      <c r="C77" s="7" t="s">
        <v>151</v>
      </c>
    </row>
    <row r="78" spans="2:3">
      <c r="B78" s="6" t="s">
        <v>152</v>
      </c>
      <c r="C78" s="7" t="s">
        <v>153</v>
      </c>
    </row>
    <row r="79" spans="2:3">
      <c r="B79" s="6" t="s">
        <v>154</v>
      </c>
      <c r="C79" s="7" t="s">
        <v>155</v>
      </c>
    </row>
    <row r="80" spans="2:3">
      <c r="B80" s="6" t="s">
        <v>156</v>
      </c>
      <c r="C80" s="7" t="s">
        <v>157</v>
      </c>
    </row>
    <row r="81" spans="2:3">
      <c r="B81" s="6" t="s">
        <v>158</v>
      </c>
      <c r="C81" s="7" t="s">
        <v>159</v>
      </c>
    </row>
    <row r="82" spans="2:3">
      <c r="B82" s="6" t="s">
        <v>160</v>
      </c>
      <c r="C82" s="7" t="s">
        <v>161</v>
      </c>
    </row>
    <row r="83" spans="2:3">
      <c r="B83" s="6" t="s">
        <v>162</v>
      </c>
      <c r="C83" s="7" t="s">
        <v>163</v>
      </c>
    </row>
    <row r="84" spans="2:3">
      <c r="B84" s="6" t="s">
        <v>164</v>
      </c>
      <c r="C84" s="7" t="s">
        <v>165</v>
      </c>
    </row>
    <row r="85" spans="2:3">
      <c r="B85" s="6" t="s">
        <v>166</v>
      </c>
      <c r="C85" s="7" t="s">
        <v>167</v>
      </c>
    </row>
    <row r="86" spans="2:3">
      <c r="B86" s="6" t="s">
        <v>168</v>
      </c>
      <c r="C86" s="7" t="s">
        <v>169</v>
      </c>
    </row>
    <row r="87" spans="2:3">
      <c r="B87" s="6" t="s">
        <v>170</v>
      </c>
      <c r="C87" s="7" t="s">
        <v>171</v>
      </c>
    </row>
    <row r="88" spans="2:3">
      <c r="B88" s="6" t="s">
        <v>172</v>
      </c>
      <c r="C88" s="7" t="s">
        <v>173</v>
      </c>
    </row>
    <row r="89" spans="2:3">
      <c r="B89" s="6" t="s">
        <v>174</v>
      </c>
      <c r="C89" s="7" t="s">
        <v>175</v>
      </c>
    </row>
    <row r="90" spans="2:3">
      <c r="B90" s="6" t="s">
        <v>176</v>
      </c>
      <c r="C90" s="7" t="s">
        <v>177</v>
      </c>
    </row>
    <row r="91" spans="2:3">
      <c r="B91" s="6" t="s">
        <v>178</v>
      </c>
      <c r="C91" s="7" t="s">
        <v>179</v>
      </c>
    </row>
    <row r="92" spans="2:3">
      <c r="B92" s="6" t="s">
        <v>180</v>
      </c>
      <c r="C92" s="7" t="s">
        <v>181</v>
      </c>
    </row>
    <row r="93" spans="2:3">
      <c r="B93" s="6" t="s">
        <v>182</v>
      </c>
      <c r="C93" s="7" t="s">
        <v>183</v>
      </c>
    </row>
    <row r="94" spans="2:3">
      <c r="B94" s="6" t="s">
        <v>184</v>
      </c>
      <c r="C94" s="7" t="s">
        <v>185</v>
      </c>
    </row>
    <row r="95" spans="2:3">
      <c r="B95" s="6" t="s">
        <v>186</v>
      </c>
      <c r="C95" s="7" t="s">
        <v>187</v>
      </c>
    </row>
    <row r="96" spans="2:3">
      <c r="B96" s="6" t="s">
        <v>188</v>
      </c>
      <c r="C96" s="7" t="s">
        <v>189</v>
      </c>
    </row>
    <row r="97" spans="2:3">
      <c r="B97" s="6" t="s">
        <v>190</v>
      </c>
      <c r="C97" s="7" t="s">
        <v>191</v>
      </c>
    </row>
    <row r="98" spans="2:3">
      <c r="B98" s="6" t="s">
        <v>192</v>
      </c>
      <c r="C98" s="7" t="s">
        <v>193</v>
      </c>
    </row>
    <row r="99" spans="2:3">
      <c r="B99" s="6" t="s">
        <v>194</v>
      </c>
      <c r="C99" s="7" t="s">
        <v>195</v>
      </c>
    </row>
    <row r="100" spans="2:3">
      <c r="B100" s="6" t="s">
        <v>196</v>
      </c>
      <c r="C100" s="7" t="s">
        <v>197</v>
      </c>
    </row>
    <row r="101" spans="2:3">
      <c r="B101" s="6" t="s">
        <v>198</v>
      </c>
      <c r="C101" s="7" t="s">
        <v>199</v>
      </c>
    </row>
    <row r="102" spans="2:3">
      <c r="B102" s="6" t="s">
        <v>200</v>
      </c>
      <c r="C102" s="7" t="s">
        <v>201</v>
      </c>
    </row>
    <row r="103" spans="2:3">
      <c r="B103" s="6" t="s">
        <v>202</v>
      </c>
      <c r="C103" s="7" t="s">
        <v>203</v>
      </c>
    </row>
    <row r="104" spans="2:3">
      <c r="B104" s="6" t="s">
        <v>204</v>
      </c>
      <c r="C104" s="7" t="s">
        <v>205</v>
      </c>
    </row>
    <row r="105" spans="2:3">
      <c r="B105" s="6" t="s">
        <v>206</v>
      </c>
      <c r="C105" s="7" t="s">
        <v>207</v>
      </c>
    </row>
    <row r="106" spans="2:3">
      <c r="B106" s="6" t="s">
        <v>208</v>
      </c>
      <c r="C106" s="7" t="s">
        <v>209</v>
      </c>
    </row>
    <row r="107" spans="2:3">
      <c r="B107" s="6" t="s">
        <v>210</v>
      </c>
      <c r="C107" s="7" t="s">
        <v>211</v>
      </c>
    </row>
    <row r="108" spans="2:3">
      <c r="B108" s="6" t="s">
        <v>212</v>
      </c>
      <c r="C108" s="7" t="s">
        <v>213</v>
      </c>
    </row>
    <row r="109" spans="2:3">
      <c r="B109" s="6" t="s">
        <v>214</v>
      </c>
      <c r="C109" s="7" t="s">
        <v>215</v>
      </c>
    </row>
    <row r="110" spans="2:3">
      <c r="B110" s="6" t="s">
        <v>216</v>
      </c>
      <c r="C110" s="7" t="s">
        <v>217</v>
      </c>
    </row>
    <row r="111" spans="2:3">
      <c r="B111" s="6" t="s">
        <v>218</v>
      </c>
      <c r="C111" s="7" t="s">
        <v>219</v>
      </c>
    </row>
    <row r="112" spans="2:3">
      <c r="B112" s="6" t="s">
        <v>220</v>
      </c>
      <c r="C112" s="7" t="s">
        <v>221</v>
      </c>
    </row>
    <row r="113" spans="2:3">
      <c r="B113" s="6" t="s">
        <v>222</v>
      </c>
      <c r="C113" s="7" t="s">
        <v>223</v>
      </c>
    </row>
    <row r="114" spans="2:3">
      <c r="B114" s="6" t="s">
        <v>224</v>
      </c>
      <c r="C114" s="7" t="s">
        <v>225</v>
      </c>
    </row>
    <row r="115" spans="2:3">
      <c r="B115" s="6" t="s">
        <v>226</v>
      </c>
      <c r="C115" s="7" t="s">
        <v>227</v>
      </c>
    </row>
    <row r="116" spans="2:3">
      <c r="B116" s="6" t="s">
        <v>228</v>
      </c>
      <c r="C116" s="7" t="s">
        <v>229</v>
      </c>
    </row>
    <row r="117" spans="2:3">
      <c r="B117" s="6" t="s">
        <v>230</v>
      </c>
      <c r="C117" s="7" t="s">
        <v>231</v>
      </c>
    </row>
    <row r="118" spans="2:3">
      <c r="B118" s="6" t="s">
        <v>232</v>
      </c>
      <c r="C118" s="7" t="s">
        <v>233</v>
      </c>
    </row>
    <row r="119" spans="2:3">
      <c r="B119" s="6" t="s">
        <v>234</v>
      </c>
      <c r="C119" s="7" t="s">
        <v>235</v>
      </c>
    </row>
    <row r="120" spans="2:3">
      <c r="B120" s="6" t="s">
        <v>236</v>
      </c>
      <c r="C120" s="7" t="s">
        <v>237</v>
      </c>
    </row>
    <row r="121" spans="2:3">
      <c r="B121" s="6" t="s">
        <v>238</v>
      </c>
      <c r="C121" s="7" t="s">
        <v>239</v>
      </c>
    </row>
    <row r="122" spans="2:3">
      <c r="B122" s="6" t="s">
        <v>240</v>
      </c>
      <c r="C122" s="7" t="s">
        <v>241</v>
      </c>
    </row>
    <row r="123" spans="2:3">
      <c r="B123" s="6" t="s">
        <v>242</v>
      </c>
      <c r="C123" s="7" t="s">
        <v>243</v>
      </c>
    </row>
    <row r="124" spans="2:3">
      <c r="B124" s="6" t="s">
        <v>244</v>
      </c>
      <c r="C124" s="7" t="s">
        <v>245</v>
      </c>
    </row>
    <row r="125" spans="2:3">
      <c r="B125" s="6" t="s">
        <v>246</v>
      </c>
      <c r="C125" s="7" t="s">
        <v>247</v>
      </c>
    </row>
    <row r="126" spans="2:3">
      <c r="B126" s="6" t="s">
        <v>248</v>
      </c>
      <c r="C126" s="7" t="s">
        <v>249</v>
      </c>
    </row>
    <row r="127" spans="2:3">
      <c r="B127" s="6" t="s">
        <v>250</v>
      </c>
      <c r="C127" s="7" t="s">
        <v>251</v>
      </c>
    </row>
    <row r="128" spans="2:3">
      <c r="B128" s="6" t="s">
        <v>252</v>
      </c>
      <c r="C128" s="7" t="s">
        <v>253</v>
      </c>
    </row>
    <row r="129" spans="2:3">
      <c r="B129" s="6" t="s">
        <v>254</v>
      </c>
      <c r="C129" s="7" t="s">
        <v>255</v>
      </c>
    </row>
    <row r="130" spans="2:3">
      <c r="B130" s="6" t="s">
        <v>256</v>
      </c>
      <c r="C130" s="7" t="s">
        <v>257</v>
      </c>
    </row>
    <row r="131" spans="2:3">
      <c r="B131" s="6" t="s">
        <v>258</v>
      </c>
      <c r="C131" s="7" t="s">
        <v>259</v>
      </c>
    </row>
    <row r="132" spans="2:3">
      <c r="B132" s="6" t="s">
        <v>260</v>
      </c>
      <c r="C132" s="7" t="s">
        <v>261</v>
      </c>
    </row>
    <row r="133" spans="2:3">
      <c r="B133" s="6" t="s">
        <v>262</v>
      </c>
      <c r="C133" s="7" t="s">
        <v>263</v>
      </c>
    </row>
    <row r="134" spans="2:3">
      <c r="B134" s="6" t="s">
        <v>264</v>
      </c>
      <c r="C134" s="7" t="s">
        <v>265</v>
      </c>
    </row>
    <row r="135" spans="2:3">
      <c r="B135" s="6" t="s">
        <v>266</v>
      </c>
      <c r="C135" s="7" t="s">
        <v>267</v>
      </c>
    </row>
    <row r="136" spans="2:3">
      <c r="B136" s="6" t="s">
        <v>268</v>
      </c>
      <c r="C136" s="7" t="s">
        <v>269</v>
      </c>
    </row>
    <row r="137" spans="2:3">
      <c r="B137" s="6" t="s">
        <v>270</v>
      </c>
      <c r="C137" s="7" t="s">
        <v>271</v>
      </c>
    </row>
    <row r="138" spans="2:3">
      <c r="B138" s="6" t="s">
        <v>272</v>
      </c>
      <c r="C138" s="7" t="s">
        <v>273</v>
      </c>
    </row>
    <row r="139" spans="2:3">
      <c r="B139" s="6" t="s">
        <v>274</v>
      </c>
      <c r="C139" s="7" t="s">
        <v>275</v>
      </c>
    </row>
    <row r="140" spans="2:3">
      <c r="B140" s="6" t="s">
        <v>276</v>
      </c>
      <c r="C140" s="7" t="s">
        <v>277</v>
      </c>
    </row>
    <row r="141" spans="2:3">
      <c r="B141" s="6" t="s">
        <v>278</v>
      </c>
      <c r="C141" s="7" t="s">
        <v>279</v>
      </c>
    </row>
    <row r="142" spans="2:3">
      <c r="B142" s="6" t="s">
        <v>280</v>
      </c>
      <c r="C142" s="7" t="s">
        <v>281</v>
      </c>
    </row>
    <row r="143" spans="2:3">
      <c r="B143" s="6" t="s">
        <v>282</v>
      </c>
      <c r="C143" s="7" t="s">
        <v>283</v>
      </c>
    </row>
    <row r="144" spans="2:3">
      <c r="B144" s="6" t="s">
        <v>284</v>
      </c>
      <c r="C144" s="7" t="s">
        <v>285</v>
      </c>
    </row>
    <row r="145" spans="2:3">
      <c r="B145" s="6" t="s">
        <v>6</v>
      </c>
      <c r="C145" s="7" t="s">
        <v>7</v>
      </c>
    </row>
    <row r="146" spans="2:3">
      <c r="B146" s="6" t="s">
        <v>286</v>
      </c>
      <c r="C146" s="7" t="s">
        <v>287</v>
      </c>
    </row>
    <row r="147" spans="2:3">
      <c r="B147" s="6" t="s">
        <v>288</v>
      </c>
      <c r="C147" s="7" t="s">
        <v>289</v>
      </c>
    </row>
    <row r="148" spans="2:3">
      <c r="B148" s="6" t="s">
        <v>290</v>
      </c>
      <c r="C148" s="7" t="s">
        <v>291</v>
      </c>
    </row>
    <row r="149" spans="2:3">
      <c r="B149" s="6" t="s">
        <v>292</v>
      </c>
      <c r="C149" s="7" t="s">
        <v>293</v>
      </c>
    </row>
    <row r="150" spans="2:3">
      <c r="B150" s="6" t="s">
        <v>294</v>
      </c>
      <c r="C150" s="7" t="s">
        <v>295</v>
      </c>
    </row>
    <row r="151" spans="2:3">
      <c r="B151" s="6" t="s">
        <v>296</v>
      </c>
      <c r="C151" s="7" t="s">
        <v>297</v>
      </c>
    </row>
    <row r="152" spans="2:3">
      <c r="B152" s="6" t="s">
        <v>298</v>
      </c>
      <c r="C152" s="7" t="s">
        <v>299</v>
      </c>
    </row>
    <row r="153" spans="2:3">
      <c r="B153" s="6" t="s">
        <v>300</v>
      </c>
      <c r="C153" s="7" t="s">
        <v>301</v>
      </c>
    </row>
    <row r="154" spans="2:3">
      <c r="B154" s="6" t="s">
        <v>302</v>
      </c>
      <c r="C154" s="7" t="s">
        <v>303</v>
      </c>
    </row>
    <row r="155" spans="2:3">
      <c r="B155" s="6" t="s">
        <v>304</v>
      </c>
      <c r="C155" s="7" t="s">
        <v>305</v>
      </c>
    </row>
    <row r="156" spans="2:3">
      <c r="B156" s="6" t="s">
        <v>306</v>
      </c>
      <c r="C156" s="7" t="s">
        <v>307</v>
      </c>
    </row>
    <row r="157" spans="2:3">
      <c r="B157" s="6" t="s">
        <v>308</v>
      </c>
      <c r="C157" s="7" t="s">
        <v>309</v>
      </c>
    </row>
    <row r="158" spans="2:3">
      <c r="B158" s="6" t="s">
        <v>310</v>
      </c>
      <c r="C158" s="7" t="s">
        <v>311</v>
      </c>
    </row>
    <row r="159" spans="2:3">
      <c r="B159" s="6" t="s">
        <v>312</v>
      </c>
      <c r="C159" s="7" t="s">
        <v>313</v>
      </c>
    </row>
    <row r="160" spans="2:3">
      <c r="B160" s="6" t="s">
        <v>314</v>
      </c>
      <c r="C160" s="7" t="s">
        <v>315</v>
      </c>
    </row>
    <row r="161" spans="2:3">
      <c r="B161" s="6" t="s">
        <v>10</v>
      </c>
      <c r="C161" s="7" t="s">
        <v>11</v>
      </c>
    </row>
    <row r="162" spans="2:3">
      <c r="B162" s="6" t="s">
        <v>316</v>
      </c>
      <c r="C162" s="7" t="s">
        <v>317</v>
      </c>
    </row>
    <row r="163" spans="2:3">
      <c r="B163" s="6" t="s">
        <v>318</v>
      </c>
      <c r="C163" s="7" t="s">
        <v>319</v>
      </c>
    </row>
    <row r="164" spans="2:3">
      <c r="B164" s="6" t="s">
        <v>320</v>
      </c>
      <c r="C164" s="7" t="s">
        <v>321</v>
      </c>
    </row>
    <row r="165" spans="2:3">
      <c r="B165" s="6" t="s">
        <v>322</v>
      </c>
      <c r="C165" s="7" t="s">
        <v>323</v>
      </c>
    </row>
    <row r="166" spans="2:3">
      <c r="B166" s="6" t="s">
        <v>324</v>
      </c>
      <c r="C166" s="7" t="s">
        <v>325</v>
      </c>
    </row>
    <row r="167" spans="2:3">
      <c r="B167" s="6" t="s">
        <v>326</v>
      </c>
      <c r="C167" s="7" t="s">
        <v>327</v>
      </c>
    </row>
    <row r="168" spans="2:3">
      <c r="B168" s="6" t="s">
        <v>328</v>
      </c>
      <c r="C168" s="7" t="s">
        <v>329</v>
      </c>
    </row>
    <row r="169" spans="2:3">
      <c r="B169" s="6" t="s">
        <v>12</v>
      </c>
      <c r="C169" s="7" t="s">
        <v>13</v>
      </c>
    </row>
    <row r="170" spans="2:3">
      <c r="B170" s="6" t="s">
        <v>330</v>
      </c>
      <c r="C170" s="7" t="s">
        <v>331</v>
      </c>
    </row>
    <row r="171" spans="2:3">
      <c r="B171" s="6" t="s">
        <v>332</v>
      </c>
      <c r="C171" s="7" t="s">
        <v>333</v>
      </c>
    </row>
    <row r="172" spans="2:3">
      <c r="B172" s="6" t="s">
        <v>334</v>
      </c>
      <c r="C172" s="7" t="s">
        <v>335</v>
      </c>
    </row>
    <row r="173" spans="2:3">
      <c r="B173" s="6" t="s">
        <v>336</v>
      </c>
      <c r="C173" s="7" t="s">
        <v>337</v>
      </c>
    </row>
  </sheetData>
  <phoneticPr fontId="4"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2:I36"/>
  <sheetViews>
    <sheetView showGridLines="0" zoomScaleNormal="100" workbookViewId="0">
      <selection activeCell="D16" sqref="D16:G16"/>
    </sheetView>
  </sheetViews>
  <sheetFormatPr defaultColWidth="11.42578125" defaultRowHeight="12.75"/>
  <cols>
    <col min="1" max="1" width="2.28515625" customWidth="1"/>
    <col min="4" max="4" width="13" customWidth="1"/>
    <col min="7" max="7" width="18.42578125" customWidth="1"/>
    <col min="9" max="9" width="23.140625" customWidth="1"/>
  </cols>
  <sheetData>
    <row r="2" spans="2:9" s="15" customFormat="1" ht="18">
      <c r="B2" s="82" t="s">
        <v>381</v>
      </c>
      <c r="C2" s="82"/>
      <c r="D2" s="82"/>
      <c r="E2" s="82"/>
      <c r="F2" s="82"/>
      <c r="G2" s="82"/>
      <c r="H2" s="82"/>
      <c r="I2" s="82"/>
    </row>
    <row r="3" spans="2:9" s="66" customFormat="1" ht="12.75" customHeight="1" thickBot="1">
      <c r="B3" s="65"/>
      <c r="C3" s="65"/>
      <c r="D3" s="65"/>
      <c r="E3" s="65"/>
      <c r="F3" s="65"/>
      <c r="G3" s="65"/>
      <c r="H3" s="65"/>
      <c r="I3" s="65"/>
    </row>
    <row r="4" spans="2:9" s="66" customFormat="1" ht="13.5" thickBot="1">
      <c r="B4" s="67" t="str">
        <f>B13</f>
        <v>v1.0.5</v>
      </c>
      <c r="C4" s="68">
        <f>C13</f>
        <v>44133</v>
      </c>
      <c r="D4" s="86" t="s">
        <v>473</v>
      </c>
      <c r="E4" s="87"/>
      <c r="F4" s="65"/>
      <c r="G4" s="65"/>
      <c r="H4" s="65"/>
      <c r="I4" s="65"/>
    </row>
    <row r="6" spans="2:9">
      <c r="B6" s="83" t="s">
        <v>394</v>
      </c>
      <c r="C6" s="83"/>
      <c r="D6" s="83"/>
      <c r="E6" s="83"/>
      <c r="F6" s="83"/>
      <c r="G6" s="83"/>
      <c r="H6" s="83"/>
      <c r="I6" s="83"/>
    </row>
    <row r="7" spans="2:9">
      <c r="B7" s="70" t="s">
        <v>395</v>
      </c>
      <c r="C7" s="70" t="s">
        <v>0</v>
      </c>
      <c r="D7" s="84" t="s">
        <v>396</v>
      </c>
      <c r="E7" s="84"/>
      <c r="F7" s="84"/>
      <c r="G7" s="84"/>
      <c r="H7" s="85" t="s">
        <v>397</v>
      </c>
      <c r="I7" s="85"/>
    </row>
    <row r="8" spans="2:9">
      <c r="B8" s="71" t="s">
        <v>398</v>
      </c>
      <c r="C8" s="16">
        <v>43613</v>
      </c>
      <c r="D8" s="77"/>
      <c r="E8" s="78"/>
      <c r="F8" s="78"/>
      <c r="G8" s="79"/>
      <c r="H8" s="80"/>
      <c r="I8" s="81"/>
    </row>
    <row r="9" spans="2:9">
      <c r="B9" s="71" t="s">
        <v>470</v>
      </c>
      <c r="C9" s="16">
        <v>43627</v>
      </c>
      <c r="D9" s="77"/>
      <c r="E9" s="78"/>
      <c r="F9" s="78"/>
      <c r="G9" s="79"/>
      <c r="H9" s="80"/>
      <c r="I9" s="81"/>
    </row>
    <row r="10" spans="2:9">
      <c r="B10" s="71" t="s">
        <v>471</v>
      </c>
      <c r="C10" s="16">
        <v>43630</v>
      </c>
      <c r="D10" s="77" t="s">
        <v>472</v>
      </c>
      <c r="E10" s="78"/>
      <c r="F10" s="78"/>
      <c r="G10" s="79"/>
      <c r="H10" s="80"/>
      <c r="I10" s="81"/>
    </row>
    <row r="11" spans="2:9">
      <c r="B11" s="71" t="s">
        <v>474</v>
      </c>
      <c r="C11" s="16">
        <v>43637</v>
      </c>
      <c r="D11" s="77" t="s">
        <v>475</v>
      </c>
      <c r="E11" s="78"/>
      <c r="F11" s="78"/>
      <c r="G11" s="79"/>
      <c r="H11" s="73"/>
      <c r="I11" s="74"/>
    </row>
    <row r="12" spans="2:9">
      <c r="B12" s="71" t="s">
        <v>478</v>
      </c>
      <c r="C12" s="16">
        <v>43656</v>
      </c>
      <c r="D12" s="77" t="s">
        <v>477</v>
      </c>
      <c r="E12" s="78"/>
      <c r="F12" s="78"/>
      <c r="G12" s="79"/>
      <c r="H12" s="73"/>
      <c r="I12" s="74"/>
    </row>
    <row r="13" spans="2:9">
      <c r="B13" s="71" t="s">
        <v>479</v>
      </c>
      <c r="C13" s="16">
        <v>44133</v>
      </c>
      <c r="D13" s="97" t="s">
        <v>480</v>
      </c>
      <c r="E13" s="98"/>
      <c r="F13" s="98"/>
      <c r="G13" s="99"/>
      <c r="H13" s="103" t="s">
        <v>481</v>
      </c>
      <c r="I13" s="103"/>
    </row>
    <row r="14" spans="2:9">
      <c r="B14" s="71"/>
      <c r="C14" s="16"/>
      <c r="D14" s="77"/>
      <c r="E14" s="78"/>
      <c r="F14" s="78"/>
      <c r="G14" s="79"/>
      <c r="H14" s="73"/>
      <c r="I14" s="74"/>
    </row>
    <row r="15" spans="2:9">
      <c r="B15" s="71"/>
      <c r="C15" s="16"/>
      <c r="D15" s="77"/>
      <c r="E15" s="78"/>
      <c r="F15" s="78"/>
      <c r="G15" s="79"/>
      <c r="H15" s="73"/>
      <c r="I15" s="74"/>
    </row>
    <row r="16" spans="2:9">
      <c r="B16" s="71"/>
      <c r="C16" s="16"/>
      <c r="D16" s="77"/>
      <c r="E16" s="78"/>
      <c r="F16" s="78"/>
      <c r="G16" s="79"/>
      <c r="H16" s="73"/>
      <c r="I16" s="74"/>
    </row>
    <row r="17" spans="2:9">
      <c r="B17" s="71"/>
      <c r="C17" s="16"/>
      <c r="D17" s="77"/>
      <c r="E17" s="78"/>
      <c r="F17" s="78"/>
      <c r="G17" s="79"/>
      <c r="H17" s="80"/>
      <c r="I17" s="81"/>
    </row>
    <row r="18" spans="2:9">
      <c r="B18" s="17"/>
      <c r="C18" s="18"/>
      <c r="D18" s="19"/>
      <c r="E18" s="19"/>
      <c r="F18" s="19"/>
      <c r="G18" s="19"/>
      <c r="H18" s="17"/>
      <c r="I18" s="17"/>
    </row>
    <row r="19" spans="2:9">
      <c r="B19" s="69" t="s">
        <v>399</v>
      </c>
      <c r="C19" s="69"/>
      <c r="D19" s="69"/>
      <c r="E19" s="69"/>
      <c r="F19" s="69"/>
      <c r="G19" s="69"/>
      <c r="H19" s="69"/>
      <c r="I19" s="69"/>
    </row>
    <row r="20" spans="2:9">
      <c r="B20" s="72" t="s">
        <v>400</v>
      </c>
      <c r="C20" s="72"/>
      <c r="D20" s="72"/>
      <c r="E20" s="70" t="s">
        <v>395</v>
      </c>
      <c r="F20" s="70" t="s">
        <v>0</v>
      </c>
      <c r="G20" s="72" t="s">
        <v>401</v>
      </c>
      <c r="H20" s="72"/>
      <c r="I20" s="72"/>
    </row>
    <row r="21" spans="2:9">
      <c r="B21" s="100"/>
      <c r="C21" s="101"/>
      <c r="D21" s="102"/>
      <c r="E21" s="20"/>
      <c r="F21" s="21"/>
      <c r="G21" s="100"/>
      <c r="H21" s="101"/>
      <c r="I21" s="102"/>
    </row>
    <row r="22" spans="2:9">
      <c r="B22" s="100"/>
      <c r="C22" s="101"/>
      <c r="D22" s="102"/>
      <c r="E22" s="20"/>
      <c r="F22" s="21"/>
      <c r="G22" s="100"/>
      <c r="H22" s="101"/>
      <c r="I22" s="102"/>
    </row>
    <row r="23" spans="2:9">
      <c r="B23" s="100"/>
      <c r="C23" s="101"/>
      <c r="D23" s="102"/>
      <c r="E23" s="20"/>
      <c r="F23" s="21"/>
      <c r="G23" s="100"/>
      <c r="H23" s="101"/>
      <c r="I23" s="102"/>
    </row>
    <row r="25" spans="2:9">
      <c r="B25" s="84" t="s">
        <v>402</v>
      </c>
      <c r="C25" s="84"/>
      <c r="D25" s="84"/>
    </row>
    <row r="26" spans="2:9">
      <c r="B26" s="88" t="s">
        <v>403</v>
      </c>
      <c r="C26" s="89"/>
      <c r="D26" s="89"/>
      <c r="E26" s="89"/>
      <c r="F26" s="89"/>
      <c r="G26" s="89"/>
      <c r="H26" s="89"/>
      <c r="I26" s="90"/>
    </row>
    <row r="27" spans="2:9">
      <c r="B27" s="91"/>
      <c r="C27" s="92"/>
      <c r="D27" s="92"/>
      <c r="E27" s="92"/>
      <c r="F27" s="92"/>
      <c r="G27" s="92"/>
      <c r="H27" s="92"/>
      <c r="I27" s="93"/>
    </row>
    <row r="28" spans="2:9">
      <c r="B28" s="91"/>
      <c r="C28" s="92"/>
      <c r="D28" s="92"/>
      <c r="E28" s="92"/>
      <c r="F28" s="92"/>
      <c r="G28" s="92"/>
      <c r="H28" s="92"/>
      <c r="I28" s="93"/>
    </row>
    <row r="29" spans="2:9">
      <c r="B29" s="91"/>
      <c r="C29" s="92"/>
      <c r="D29" s="92"/>
      <c r="E29" s="92"/>
      <c r="F29" s="92"/>
      <c r="G29" s="92"/>
      <c r="H29" s="92"/>
      <c r="I29" s="93"/>
    </row>
    <row r="30" spans="2:9">
      <c r="B30" s="91"/>
      <c r="C30" s="92"/>
      <c r="D30" s="92"/>
      <c r="E30" s="92"/>
      <c r="F30" s="92"/>
      <c r="G30" s="92"/>
      <c r="H30" s="92"/>
      <c r="I30" s="93"/>
    </row>
    <row r="31" spans="2:9">
      <c r="B31" s="91"/>
      <c r="C31" s="92"/>
      <c r="D31" s="92"/>
      <c r="E31" s="92"/>
      <c r="F31" s="92"/>
      <c r="G31" s="92"/>
      <c r="H31" s="92"/>
      <c r="I31" s="93"/>
    </row>
    <row r="32" spans="2:9">
      <c r="B32" s="91"/>
      <c r="C32" s="92"/>
      <c r="D32" s="92"/>
      <c r="E32" s="92"/>
      <c r="F32" s="92"/>
      <c r="G32" s="92"/>
      <c r="H32" s="92"/>
      <c r="I32" s="93"/>
    </row>
    <row r="33" spans="2:9">
      <c r="B33" s="91"/>
      <c r="C33" s="92"/>
      <c r="D33" s="92"/>
      <c r="E33" s="92"/>
      <c r="F33" s="92"/>
      <c r="G33" s="92"/>
      <c r="H33" s="92"/>
      <c r="I33" s="93"/>
    </row>
    <row r="34" spans="2:9">
      <c r="B34" s="91"/>
      <c r="C34" s="92"/>
      <c r="D34" s="92"/>
      <c r="E34" s="92"/>
      <c r="F34" s="92"/>
      <c r="G34" s="92"/>
      <c r="H34" s="92"/>
      <c r="I34" s="93"/>
    </row>
    <row r="35" spans="2:9">
      <c r="B35" s="91"/>
      <c r="C35" s="92"/>
      <c r="D35" s="92"/>
      <c r="E35" s="92"/>
      <c r="F35" s="92"/>
      <c r="G35" s="92"/>
      <c r="H35" s="92"/>
      <c r="I35" s="93"/>
    </row>
    <row r="36" spans="2:9">
      <c r="B36" s="94"/>
      <c r="C36" s="95"/>
      <c r="D36" s="95"/>
      <c r="E36" s="95"/>
      <c r="F36" s="95"/>
      <c r="G36" s="95"/>
      <c r="H36" s="95"/>
      <c r="I36" s="96"/>
    </row>
  </sheetData>
  <sheetProtection selectLockedCells="1" selectUnlockedCells="1"/>
  <protectedRanges>
    <protectedRange sqref="A8:IV12 A14:IV17 A13 J13:IV13" name="Plage1_1_4"/>
    <protectedRange sqref="B13:I13" name="Plage1_1"/>
  </protectedRanges>
  <dataConsolidate/>
  <mergeCells count="28">
    <mergeCell ref="B25:D25"/>
    <mergeCell ref="B26:I36"/>
    <mergeCell ref="D12:G12"/>
    <mergeCell ref="D13:G13"/>
    <mergeCell ref="D14:G14"/>
    <mergeCell ref="D15:G15"/>
    <mergeCell ref="D16:G16"/>
    <mergeCell ref="D17:G17"/>
    <mergeCell ref="H17:I17"/>
    <mergeCell ref="B21:D21"/>
    <mergeCell ref="G21:I21"/>
    <mergeCell ref="B22:D22"/>
    <mergeCell ref="G22:I22"/>
    <mergeCell ref="B23:D23"/>
    <mergeCell ref="G23:I23"/>
    <mergeCell ref="H13:I13"/>
    <mergeCell ref="B2:I2"/>
    <mergeCell ref="B6:I6"/>
    <mergeCell ref="D7:G7"/>
    <mergeCell ref="H7:I7"/>
    <mergeCell ref="D8:G8"/>
    <mergeCell ref="H8:I8"/>
    <mergeCell ref="D4:E4"/>
    <mergeCell ref="D9:G9"/>
    <mergeCell ref="H9:I9"/>
    <mergeCell ref="D10:G10"/>
    <mergeCell ref="H10:I10"/>
    <mergeCell ref="D11:G11"/>
  </mergeCells>
  <pageMargins left="0.39370078740157483" right="0.39370078740157483" top="0.98425196850393704" bottom="0.98425196850393704" header="0.51181102362204722" footer="0.51181102362204722"/>
  <pageSetup paperSize="9" scale="8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37"/>
  <sheetViews>
    <sheetView tabSelected="1" workbookViewId="0">
      <selection activeCell="T29" sqref="T29"/>
    </sheetView>
  </sheetViews>
  <sheetFormatPr defaultColWidth="13.7109375" defaultRowHeight="12.75"/>
  <cols>
    <col min="1" max="1" width="2.7109375" style="25" customWidth="1"/>
    <col min="2" max="3" width="11.5703125" style="25" customWidth="1"/>
    <col min="4" max="4" width="15.7109375" style="25" customWidth="1"/>
    <col min="5" max="5" width="12.28515625" style="25" customWidth="1"/>
    <col min="6" max="7" width="11.5703125" style="25" customWidth="1"/>
    <col min="8" max="8" width="12.28515625" style="25" customWidth="1"/>
    <col min="9" max="10" width="11.5703125" style="25" customWidth="1"/>
    <col min="11" max="11" width="15.140625" style="25" customWidth="1"/>
    <col min="12" max="12" width="13.7109375" style="25" customWidth="1"/>
    <col min="13" max="13" width="13" style="25" customWidth="1"/>
    <col min="14" max="14" width="16.28515625" style="25" customWidth="1"/>
    <col min="15" max="15" width="14.85546875" style="25" customWidth="1"/>
    <col min="16" max="16" width="12.5703125" style="25" customWidth="1"/>
    <col min="17" max="17" width="14.42578125" style="25" customWidth="1"/>
    <col min="18" max="18" width="2.7109375" style="25" customWidth="1"/>
    <col min="19" max="16384" width="13.7109375" style="25"/>
  </cols>
  <sheetData>
    <row r="1" spans="1:18" s="22" customFormat="1" ht="21.95" customHeight="1">
      <c r="A1" s="35"/>
      <c r="B1" s="149" t="s">
        <v>405</v>
      </c>
      <c r="C1" s="149"/>
      <c r="D1" s="149"/>
      <c r="E1" s="149"/>
      <c r="F1" s="149"/>
      <c r="G1" s="149"/>
      <c r="H1" s="149"/>
      <c r="I1" s="149"/>
      <c r="J1" s="149"/>
      <c r="K1" s="149"/>
      <c r="L1" s="149"/>
      <c r="M1" s="149"/>
      <c r="N1" s="149"/>
      <c r="O1" s="149"/>
      <c r="P1" s="149"/>
      <c r="Q1" s="150" t="str">
        <f>versionCourante</f>
        <v>v1.0.5</v>
      </c>
      <c r="R1" s="150"/>
    </row>
    <row r="2" spans="1:18" s="23" customFormat="1" ht="12">
      <c r="A2" s="36"/>
      <c r="B2" s="37"/>
      <c r="C2" s="37"/>
      <c r="D2" s="37"/>
      <c r="E2" s="37"/>
      <c r="F2" s="37"/>
      <c r="G2" s="37"/>
      <c r="H2" s="37"/>
      <c r="I2" s="37"/>
      <c r="J2" s="37"/>
      <c r="K2" s="37"/>
      <c r="L2" s="37"/>
      <c r="M2" s="37"/>
      <c r="N2" s="37"/>
      <c r="O2" s="37"/>
      <c r="P2" s="37"/>
      <c r="Q2" s="37"/>
      <c r="R2" s="36"/>
    </row>
    <row r="3" spans="1:18" s="23" customFormat="1" ht="12">
      <c r="A3" s="36"/>
      <c r="B3" s="137" t="s">
        <v>406</v>
      </c>
      <c r="C3" s="151"/>
      <c r="D3" s="113" t="s">
        <v>482</v>
      </c>
      <c r="E3" s="114"/>
      <c r="F3" s="114"/>
      <c r="G3" s="144" t="s">
        <v>469</v>
      </c>
      <c r="H3" s="144"/>
      <c r="I3" s="144"/>
      <c r="J3" s="137" t="s">
        <v>419</v>
      </c>
      <c r="K3" s="151"/>
      <c r="L3" s="121" t="s">
        <v>420</v>
      </c>
      <c r="M3" s="122"/>
      <c r="N3" s="122"/>
      <c r="O3" s="122"/>
      <c r="P3" s="118" t="s">
        <v>382</v>
      </c>
      <c r="Q3" s="118"/>
      <c r="R3" s="36"/>
    </row>
    <row r="4" spans="1:18" s="23" customFormat="1" ht="12">
      <c r="A4" s="36"/>
      <c r="B4" s="124"/>
      <c r="C4" s="139"/>
      <c r="D4" s="113"/>
      <c r="E4" s="114"/>
      <c r="F4" s="114"/>
      <c r="G4" s="144"/>
      <c r="H4" s="144"/>
      <c r="I4" s="144"/>
      <c r="J4" s="124"/>
      <c r="K4" s="139"/>
      <c r="L4" s="121" t="s">
        <v>421</v>
      </c>
      <c r="M4" s="122"/>
      <c r="N4" s="122"/>
      <c r="O4" s="122"/>
      <c r="P4" s="125">
        <v>20507</v>
      </c>
      <c r="Q4" s="125"/>
      <c r="R4" s="36"/>
    </row>
    <row r="5" spans="1:18" s="23" customFormat="1" ht="12">
      <c r="A5" s="36"/>
      <c r="B5" s="124"/>
      <c r="C5" s="139"/>
      <c r="D5" s="121" t="s">
        <v>418</v>
      </c>
      <c r="E5" s="143"/>
      <c r="F5" s="143"/>
      <c r="G5" s="119">
        <v>42755</v>
      </c>
      <c r="H5" s="119"/>
      <c r="I5" s="119"/>
      <c r="J5" s="124"/>
      <c r="K5" s="139"/>
      <c r="L5" s="121" t="s">
        <v>422</v>
      </c>
      <c r="M5" s="122"/>
      <c r="N5" s="122"/>
      <c r="O5" s="122"/>
      <c r="P5" s="118" t="s">
        <v>383</v>
      </c>
      <c r="Q5" s="118"/>
      <c r="R5" s="36"/>
    </row>
    <row r="6" spans="1:18" s="23" customFormat="1" ht="12">
      <c r="A6" s="36"/>
      <c r="B6" s="36"/>
      <c r="C6" s="36"/>
      <c r="D6" s="36"/>
      <c r="E6" s="36"/>
      <c r="F6" s="36"/>
      <c r="G6" s="36"/>
      <c r="H6" s="36"/>
      <c r="I6" s="36"/>
      <c r="J6" s="124"/>
      <c r="K6" s="139"/>
      <c r="L6" s="121" t="s">
        <v>423</v>
      </c>
      <c r="M6" s="122"/>
      <c r="N6" s="122"/>
      <c r="O6" s="122"/>
      <c r="P6" s="118" t="s">
        <v>391</v>
      </c>
      <c r="Q6" s="118"/>
      <c r="R6" s="36"/>
    </row>
    <row r="7" spans="1:18" s="23" customFormat="1" ht="12">
      <c r="A7" s="36"/>
      <c r="B7" s="134" t="s">
        <v>407</v>
      </c>
      <c r="C7" s="135"/>
      <c r="D7" s="121" t="s">
        <v>417</v>
      </c>
      <c r="E7" s="143"/>
      <c r="F7" s="143"/>
      <c r="G7" s="118" t="s">
        <v>384</v>
      </c>
      <c r="H7" s="118"/>
      <c r="I7" s="118"/>
      <c r="J7" s="124"/>
      <c r="K7" s="139"/>
      <c r="L7" s="121" t="s">
        <v>425</v>
      </c>
      <c r="M7" s="122"/>
      <c r="N7" s="122"/>
      <c r="O7" s="122"/>
      <c r="P7" s="118" t="s">
        <v>448</v>
      </c>
      <c r="Q7" s="118"/>
      <c r="R7" s="36"/>
    </row>
    <row r="8" spans="1:18" s="23" customFormat="1" ht="12">
      <c r="A8" s="36"/>
      <c r="B8" s="114"/>
      <c r="C8" s="136"/>
      <c r="D8" s="121" t="s">
        <v>416</v>
      </c>
      <c r="E8" s="143"/>
      <c r="F8" s="143"/>
      <c r="G8" s="118" t="s">
        <v>385</v>
      </c>
      <c r="H8" s="118"/>
      <c r="I8" s="118"/>
      <c r="J8" s="124"/>
      <c r="K8" s="139"/>
      <c r="L8" s="121" t="s">
        <v>424</v>
      </c>
      <c r="M8" s="122"/>
      <c r="N8" s="122"/>
      <c r="O8" s="122"/>
      <c r="P8" s="118" t="s">
        <v>341</v>
      </c>
      <c r="Q8" s="118"/>
      <c r="R8" s="36"/>
    </row>
    <row r="9" spans="1:18" s="23" customFormat="1" ht="12">
      <c r="A9" s="36"/>
      <c r="B9" s="114"/>
      <c r="C9" s="136"/>
      <c r="D9" s="121" t="s">
        <v>415</v>
      </c>
      <c r="E9" s="143"/>
      <c r="F9" s="143"/>
      <c r="G9" s="148" t="s">
        <v>386</v>
      </c>
      <c r="H9" s="148"/>
      <c r="I9" s="148"/>
      <c r="J9" s="152"/>
      <c r="K9" s="152"/>
      <c r="L9" s="152"/>
      <c r="M9" s="152"/>
      <c r="N9" s="152"/>
      <c r="O9" s="152"/>
      <c r="P9" s="152"/>
      <c r="Q9" s="152"/>
      <c r="R9" s="36"/>
    </row>
    <row r="10" spans="1:18" s="23" customFormat="1" ht="12">
      <c r="A10" s="36"/>
      <c r="B10" s="114"/>
      <c r="C10" s="136"/>
      <c r="D10" s="121" t="s">
        <v>414</v>
      </c>
      <c r="E10" s="143"/>
      <c r="F10" s="143"/>
      <c r="G10" s="118" t="s">
        <v>387</v>
      </c>
      <c r="H10" s="118"/>
      <c r="I10" s="118"/>
      <c r="J10" s="134" t="s">
        <v>426</v>
      </c>
      <c r="K10" s="135"/>
      <c r="L10" s="121" t="s">
        <v>427</v>
      </c>
      <c r="M10" s="122"/>
      <c r="N10" s="122"/>
      <c r="O10" s="122"/>
      <c r="P10" s="119">
        <v>42370</v>
      </c>
      <c r="Q10" s="119"/>
      <c r="R10" s="36"/>
    </row>
    <row r="11" spans="1:18" s="23" customFormat="1" ht="12">
      <c r="A11" s="36"/>
      <c r="B11" s="36"/>
      <c r="C11" s="36"/>
      <c r="D11" s="36"/>
      <c r="E11" s="36"/>
      <c r="F11" s="36"/>
      <c r="G11" s="36"/>
      <c r="H11" s="36"/>
      <c r="I11" s="36"/>
      <c r="J11" s="114"/>
      <c r="K11" s="136"/>
      <c r="L11" s="121" t="s">
        <v>428</v>
      </c>
      <c r="M11" s="122"/>
      <c r="N11" s="122"/>
      <c r="O11" s="122"/>
      <c r="P11" s="119">
        <v>42735</v>
      </c>
      <c r="Q11" s="119"/>
      <c r="R11" s="36"/>
    </row>
    <row r="12" spans="1:18" s="23" customFormat="1" ht="12">
      <c r="A12" s="36"/>
      <c r="B12" s="126" t="s">
        <v>408</v>
      </c>
      <c r="C12" s="127"/>
      <c r="D12" s="121" t="s">
        <v>485</v>
      </c>
      <c r="E12" s="143"/>
      <c r="F12" s="143"/>
      <c r="G12" s="118" t="s">
        <v>388</v>
      </c>
      <c r="H12" s="118"/>
      <c r="I12" s="118"/>
      <c r="J12" s="152"/>
      <c r="K12" s="152"/>
      <c r="L12" s="152"/>
      <c r="M12" s="152"/>
      <c r="N12" s="152"/>
      <c r="O12" s="152"/>
      <c r="P12" s="152"/>
      <c r="Q12" s="152"/>
      <c r="R12" s="36"/>
    </row>
    <row r="13" spans="1:18" s="23" customFormat="1" ht="12">
      <c r="A13" s="36"/>
      <c r="B13" s="128"/>
      <c r="C13" s="129"/>
      <c r="D13" s="121" t="s">
        <v>484</v>
      </c>
      <c r="E13" s="143"/>
      <c r="F13" s="143"/>
      <c r="G13" s="118" t="s">
        <v>389</v>
      </c>
      <c r="H13" s="118"/>
      <c r="I13" s="118"/>
      <c r="J13" s="137" t="s">
        <v>486</v>
      </c>
      <c r="K13" s="135"/>
      <c r="L13" s="123" t="s">
        <v>429</v>
      </c>
      <c r="M13" s="124"/>
      <c r="N13" s="124"/>
      <c r="O13" s="124"/>
      <c r="P13" s="120">
        <v>42186</v>
      </c>
      <c r="Q13" s="120"/>
      <c r="R13" s="36"/>
    </row>
    <row r="14" spans="1:18" s="23" customFormat="1" ht="24" customHeight="1">
      <c r="A14" s="36"/>
      <c r="B14" s="128"/>
      <c r="C14" s="129"/>
      <c r="D14" s="140" t="s">
        <v>413</v>
      </c>
      <c r="E14" s="141"/>
      <c r="F14" s="141"/>
      <c r="G14" s="144" t="s">
        <v>390</v>
      </c>
      <c r="H14" s="144"/>
      <c r="I14" s="144"/>
      <c r="J14" s="114"/>
      <c r="K14" s="136"/>
      <c r="L14" s="153" t="s">
        <v>430</v>
      </c>
      <c r="M14" s="154"/>
      <c r="N14" s="154"/>
      <c r="O14" s="154"/>
      <c r="P14" s="119">
        <v>39083</v>
      </c>
      <c r="Q14" s="119"/>
      <c r="R14" s="36"/>
    </row>
    <row r="15" spans="1:18" s="23" customFormat="1" ht="12">
      <c r="A15" s="36"/>
      <c r="B15" s="128"/>
      <c r="C15" s="129"/>
      <c r="D15" s="142" t="s">
        <v>483</v>
      </c>
      <c r="E15" s="132"/>
      <c r="F15" s="132"/>
      <c r="G15" s="147" t="s">
        <v>8</v>
      </c>
      <c r="H15" s="147"/>
      <c r="I15" s="147"/>
      <c r="J15" s="114"/>
      <c r="K15" s="136"/>
      <c r="L15" s="123" t="s">
        <v>489</v>
      </c>
      <c r="M15" s="124"/>
      <c r="N15" s="124"/>
      <c r="O15" s="124"/>
      <c r="P15" s="120">
        <v>42186</v>
      </c>
      <c r="Q15" s="120"/>
      <c r="R15" s="36"/>
    </row>
    <row r="16" spans="1:18" s="23" customFormat="1" ht="12">
      <c r="A16" s="36"/>
      <c r="B16" s="36"/>
      <c r="C16" s="36"/>
      <c r="D16" s="36"/>
      <c r="E16" s="36"/>
      <c r="F16" s="36"/>
      <c r="G16" s="36"/>
      <c r="H16" s="36"/>
      <c r="I16" s="36"/>
      <c r="J16" s="114"/>
      <c r="K16" s="136"/>
      <c r="L16" s="123" t="s">
        <v>431</v>
      </c>
      <c r="M16" s="124"/>
      <c r="N16" s="124"/>
      <c r="O16" s="124"/>
      <c r="P16" s="146" t="s">
        <v>468</v>
      </c>
      <c r="Q16" s="146"/>
      <c r="R16" s="36"/>
    </row>
    <row r="17" spans="1:18" s="23" customFormat="1" ht="12">
      <c r="A17" s="36"/>
      <c r="B17" s="126" t="s">
        <v>410</v>
      </c>
      <c r="C17" s="127"/>
      <c r="D17" s="121" t="s">
        <v>412</v>
      </c>
      <c r="E17" s="143"/>
      <c r="F17" s="143"/>
      <c r="G17" s="119">
        <v>39843</v>
      </c>
      <c r="H17" s="119"/>
      <c r="I17" s="119"/>
      <c r="J17" s="114"/>
      <c r="K17" s="136"/>
      <c r="L17" s="123" t="s">
        <v>432</v>
      </c>
      <c r="M17" s="124"/>
      <c r="N17" s="124"/>
      <c r="O17" s="124"/>
      <c r="P17" s="146" t="s">
        <v>468</v>
      </c>
      <c r="Q17" s="146"/>
      <c r="R17" s="36"/>
    </row>
    <row r="18" spans="1:18" s="23" customFormat="1" ht="12">
      <c r="A18" s="36"/>
      <c r="B18" s="128"/>
      <c r="C18" s="129"/>
      <c r="D18" s="121" t="s">
        <v>411</v>
      </c>
      <c r="E18" s="143"/>
      <c r="F18" s="143"/>
      <c r="G18" s="117" t="s">
        <v>371</v>
      </c>
      <c r="H18" s="117"/>
      <c r="I18" s="117"/>
      <c r="J18" s="114"/>
      <c r="K18" s="136"/>
      <c r="L18" s="123" t="s">
        <v>433</v>
      </c>
      <c r="M18" s="124"/>
      <c r="N18" s="124"/>
      <c r="O18" s="124"/>
      <c r="P18" s="146" t="s">
        <v>468</v>
      </c>
      <c r="Q18" s="120"/>
      <c r="R18" s="36"/>
    </row>
    <row r="19" spans="1:18" s="23" customFormat="1" ht="12">
      <c r="A19" s="36"/>
      <c r="B19" s="38"/>
      <c r="C19" s="38"/>
      <c r="D19" s="38"/>
      <c r="E19" s="38"/>
      <c r="F19" s="38"/>
      <c r="G19" s="38"/>
      <c r="H19" s="38"/>
      <c r="I19" s="38"/>
      <c r="J19" s="114"/>
      <c r="K19" s="136"/>
      <c r="L19" s="123" t="s">
        <v>434</v>
      </c>
      <c r="M19" s="124"/>
      <c r="N19" s="124"/>
      <c r="O19" s="124"/>
      <c r="P19" s="145" t="s">
        <v>468</v>
      </c>
      <c r="Q19" s="145"/>
      <c r="R19" s="36"/>
    </row>
    <row r="20" spans="1:18" s="23" customFormat="1" ht="12">
      <c r="A20" s="36"/>
      <c r="B20" s="130" t="s">
        <v>409</v>
      </c>
      <c r="C20" s="131"/>
      <c r="D20" s="111"/>
      <c r="E20" s="112"/>
      <c r="F20" s="112"/>
      <c r="G20" s="112"/>
      <c r="H20" s="112"/>
      <c r="I20" s="112"/>
      <c r="J20" s="38"/>
      <c r="K20" s="38"/>
      <c r="L20" s="38"/>
      <c r="M20" s="38"/>
      <c r="N20" s="38"/>
      <c r="O20" s="38"/>
      <c r="P20" s="38"/>
      <c r="Q20" s="38"/>
      <c r="R20" s="36"/>
    </row>
    <row r="21" spans="1:18" s="23" customFormat="1" ht="12">
      <c r="A21" s="36"/>
      <c r="B21" s="132"/>
      <c r="C21" s="133"/>
      <c r="D21" s="111"/>
      <c r="E21" s="112"/>
      <c r="F21" s="112"/>
      <c r="G21" s="112"/>
      <c r="H21" s="112"/>
      <c r="I21" s="112"/>
      <c r="J21" s="137" t="s">
        <v>435</v>
      </c>
      <c r="K21" s="138"/>
      <c r="L21" s="113" t="s">
        <v>488</v>
      </c>
      <c r="M21" s="114"/>
      <c r="N21" s="114"/>
      <c r="O21" s="114"/>
      <c r="P21" s="117" t="s">
        <v>375</v>
      </c>
      <c r="Q21" s="117"/>
      <c r="R21" s="36"/>
    </row>
    <row r="22" spans="1:18" s="23" customFormat="1" ht="12">
      <c r="A22" s="36"/>
      <c r="B22" s="132"/>
      <c r="C22" s="133"/>
      <c r="D22" s="111"/>
      <c r="E22" s="112"/>
      <c r="F22" s="112"/>
      <c r="G22" s="112"/>
      <c r="H22" s="112"/>
      <c r="I22" s="112"/>
      <c r="J22" s="124"/>
      <c r="K22" s="139"/>
      <c r="L22" s="113" t="s">
        <v>487</v>
      </c>
      <c r="M22" s="114"/>
      <c r="N22" s="114"/>
      <c r="O22" s="114"/>
      <c r="P22" s="117" t="s">
        <v>375</v>
      </c>
      <c r="Q22" s="117"/>
      <c r="R22" s="36"/>
    </row>
    <row r="23" spans="1:18" s="23" customFormat="1" ht="12">
      <c r="A23" s="36"/>
      <c r="B23" s="132"/>
      <c r="C23" s="133"/>
      <c r="D23" s="111"/>
      <c r="E23" s="112"/>
      <c r="F23" s="112"/>
      <c r="G23" s="112"/>
      <c r="H23" s="112"/>
      <c r="I23" s="112"/>
      <c r="J23" s="36"/>
      <c r="K23" s="36"/>
      <c r="L23" s="36"/>
      <c r="M23" s="36"/>
      <c r="N23" s="36"/>
      <c r="O23" s="36"/>
      <c r="P23" s="36"/>
      <c r="Q23" s="36"/>
      <c r="R23" s="36"/>
    </row>
    <row r="24" spans="1:18" s="23" customFormat="1" thickBot="1">
      <c r="A24" s="36"/>
      <c r="B24" s="37"/>
      <c r="C24" s="37"/>
      <c r="D24" s="37"/>
      <c r="E24" s="37"/>
      <c r="F24" s="37"/>
      <c r="G24" s="37"/>
      <c r="H24" s="37"/>
      <c r="I24" s="37"/>
      <c r="J24" s="36"/>
      <c r="K24" s="36"/>
      <c r="L24" s="36"/>
      <c r="M24" s="37"/>
      <c r="N24" s="37"/>
      <c r="O24" s="37"/>
      <c r="P24" s="37"/>
      <c r="Q24" s="37"/>
      <c r="R24" s="36"/>
    </row>
    <row r="25" spans="1:18" s="23" customFormat="1" ht="13.5" customHeight="1" thickTop="1" thickBot="1">
      <c r="A25" s="36"/>
      <c r="B25" s="106" t="s">
        <v>436</v>
      </c>
      <c r="C25" s="107"/>
      <c r="D25" s="110"/>
      <c r="E25" s="39"/>
      <c r="F25" s="39"/>
      <c r="G25" s="39"/>
      <c r="H25" s="39"/>
      <c r="I25" s="39"/>
      <c r="J25" s="109" t="s">
        <v>404</v>
      </c>
      <c r="K25" s="109"/>
      <c r="L25" s="109"/>
      <c r="M25" s="39"/>
      <c r="N25" s="39"/>
      <c r="O25" s="39"/>
      <c r="P25" s="39"/>
      <c r="Q25" s="39"/>
      <c r="R25" s="36"/>
    </row>
    <row r="26" spans="1:18" s="24" customFormat="1" ht="73.5" thickTop="1" thickBot="1">
      <c r="A26" s="40"/>
      <c r="B26" s="155" t="s">
        <v>449</v>
      </c>
      <c r="C26" s="155" t="s">
        <v>467</v>
      </c>
      <c r="D26" s="156" t="s">
        <v>490</v>
      </c>
      <c r="E26" s="157" t="s">
        <v>466</v>
      </c>
      <c r="F26" s="157" t="s">
        <v>465</v>
      </c>
      <c r="G26" s="157" t="s">
        <v>446</v>
      </c>
      <c r="H26" s="157" t="str">
        <f>CONCATENATE("Allfälliger Ausübungs-preis
(",monnaie,")")</f>
        <v>Allfälliger Ausübungs-preis
(EUR)</v>
      </c>
      <c r="I26" s="158" t="s">
        <v>438</v>
      </c>
      <c r="J26" s="155" t="s">
        <v>464</v>
      </c>
      <c r="K26" s="156" t="s">
        <v>463</v>
      </c>
      <c r="L26" s="157" t="s">
        <v>462</v>
      </c>
      <c r="M26" s="159" t="s">
        <v>461</v>
      </c>
      <c r="N26" s="159" t="s">
        <v>440</v>
      </c>
      <c r="O26" s="159" t="s">
        <v>441</v>
      </c>
      <c r="P26" s="159" t="s">
        <v>459</v>
      </c>
      <c r="Q26" s="159" t="s">
        <v>460</v>
      </c>
      <c r="R26" s="40"/>
    </row>
    <row r="27" spans="1:18" s="44" customFormat="1" thickTop="1">
      <c r="A27" s="43"/>
      <c r="B27" s="75" t="s">
        <v>392</v>
      </c>
      <c r="C27" s="31">
        <v>41091</v>
      </c>
      <c r="D27" s="26" t="s">
        <v>447</v>
      </c>
      <c r="E27" s="27">
        <v>9000</v>
      </c>
      <c r="F27" s="28">
        <v>42552</v>
      </c>
      <c r="G27" s="29"/>
      <c r="H27" s="30">
        <v>50</v>
      </c>
      <c r="I27" s="31">
        <v>44743</v>
      </c>
      <c r="J27" s="31">
        <v>42552</v>
      </c>
      <c r="K27" s="26" t="s">
        <v>375</v>
      </c>
      <c r="L27" s="27">
        <v>2000</v>
      </c>
      <c r="M27" s="27"/>
      <c r="N27" s="27">
        <v>366</v>
      </c>
      <c r="O27" s="51">
        <f>IF(ISBLANK(Format_C_participations[[#This Row],[Colonne9]]),"",IF(AND(NOT(ISBLANK(dateFinActivitéLucrativeGroupe)),dateFinActivitéLucrativeGroupe&lt;Format_C_participations[[#This Row],[Colonne9]]),dateFinActivitéLucrativeGroupe-Format_C_participations[[#This Row],[Colonne2]]+1,Format_C_participations[[#This Row],[Colonne9]]-Format_C_participations[[#This Row],[Colonne2]]+1))</f>
        <v>1462</v>
      </c>
      <c r="P27" s="52">
        <f>IF(ISNUMBER(Format_C_participations[[#This Row],[Colonne14]]),ROUND(Format_C_participations[[#This Row],[Colonne13]]/Format_C_participations[[#This Row],[Colonne14]],6),"")</f>
        <v>0.25034200000000001</v>
      </c>
      <c r="Q27" s="51">
        <f>Format_C_participations[[#This Row],[Colonne4]]-Format_C_participations[[#This Row],[Colonne11]]-Format_C_participations[[#This Row],[Colonne12]]</f>
        <v>7000</v>
      </c>
      <c r="R27" s="43"/>
    </row>
    <row r="28" spans="1:18" s="44" customFormat="1" ht="12">
      <c r="A28" s="43"/>
      <c r="B28" s="76"/>
      <c r="C28" s="46"/>
      <c r="D28" s="56"/>
      <c r="E28" s="32"/>
      <c r="F28" s="47"/>
      <c r="G28" s="48"/>
      <c r="H28" s="48"/>
      <c r="I28" s="46"/>
      <c r="J28" s="46"/>
      <c r="K28" s="56"/>
      <c r="L28" s="32"/>
      <c r="M28" s="32"/>
      <c r="N28" s="58"/>
      <c r="O28" s="59" t="str">
        <f>IF(ISBLANK(Format_C_participations[[#This Row],[Colonne9]]),"",IF(AND(NOT(ISBLANK(dateFinActivitéLucrativeGroupe)),dateFinActivitéLucrativeGroupe&lt;Format_C_participations[[#This Row],[Colonne9]]),dateFinActivitéLucrativeGroupe-Format_C_participations[[#This Row],[Colonne2]]+1,Format_C_participations[[#This Row],[Colonne9]]-Format_C_participations[[#This Row],[Colonne2]]+1))</f>
        <v/>
      </c>
      <c r="P28" s="60" t="str">
        <f>IF(ISNUMBER(Format_C_participations[[#This Row],[Colonne14]]),ROUND(Format_C_participations[[#This Row],[Colonne13]]/Format_C_participations[[#This Row],[Colonne14]],6),"")</f>
        <v/>
      </c>
      <c r="Q28" s="53">
        <f>Format_C_participations[[#This Row],[Colonne4]]-Format_C_participations[[#This Row],[Colonne11]]-Format_C_participations[[#This Row],[Colonne12]]</f>
        <v>0</v>
      </c>
      <c r="R28" s="43"/>
    </row>
    <row r="29" spans="1:18" s="44" customFormat="1" thickBot="1">
      <c r="A29" s="43"/>
      <c r="B29" s="76"/>
      <c r="C29" s="46"/>
      <c r="D29" s="56"/>
      <c r="E29" s="32"/>
      <c r="F29" s="47"/>
      <c r="G29" s="48"/>
      <c r="H29" s="48"/>
      <c r="I29" s="46"/>
      <c r="J29" s="46"/>
      <c r="K29" s="56"/>
      <c r="L29" s="32"/>
      <c r="M29" s="32"/>
      <c r="N29" s="58"/>
      <c r="O29" s="59" t="str">
        <f>IF(ISBLANK(Format_C_participations[[#This Row],[Colonne9]]),"",IF(AND(NOT(ISBLANK(dateFinActivitéLucrativeGroupe)),dateFinActivitéLucrativeGroupe&lt;Format_C_participations[[#This Row],[Colonne9]]),dateFinActivitéLucrativeGroupe-Format_C_participations[[#This Row],[Colonne2]]+1,Format_C_participations[[#This Row],[Colonne9]]-Format_C_participations[[#This Row],[Colonne2]]+1))</f>
        <v/>
      </c>
      <c r="P29" s="60" t="str">
        <f>IF(ISNUMBER(Format_C_participations[[#This Row],[Colonne14]]),ROUND(Format_C_participations[[#This Row],[Colonne13]]/Format_C_participations[[#This Row],[Colonne14]],6),"")</f>
        <v/>
      </c>
      <c r="Q29" s="53">
        <f>Format_C_participations[[#This Row],[Colonne4]]-Format_C_participations[[#This Row],[Colonne11]]-Format_C_participations[[#This Row],[Colonne12]]</f>
        <v>0</v>
      </c>
      <c r="R29" s="43"/>
    </row>
    <row r="30" spans="1:18" s="45" customFormat="1" ht="20.100000000000001" customHeight="1" thickBot="1">
      <c r="A30" s="42"/>
      <c r="B30" s="115" t="s">
        <v>442</v>
      </c>
      <c r="C30" s="115"/>
      <c r="D30" s="115"/>
      <c r="E30" s="115"/>
      <c r="F30" s="115"/>
      <c r="G30" s="115"/>
      <c r="H30" s="115"/>
      <c r="I30" s="115"/>
      <c r="J30" s="115"/>
      <c r="K30" s="115"/>
      <c r="L30" s="115"/>
      <c r="M30" s="115"/>
      <c r="N30" s="115"/>
      <c r="O30" s="115"/>
      <c r="P30" s="116"/>
      <c r="Q30" s="54">
        <f>SUBTOTAL(109,Format_C_participations[[#All],[Colonne16]])</f>
        <v>7000</v>
      </c>
      <c r="R30" s="42"/>
    </row>
    <row r="31" spans="1:18" ht="13.5" customHeight="1" thickTop="1" thickBot="1">
      <c r="A31" s="41"/>
      <c r="B31" s="106" t="s">
        <v>437</v>
      </c>
      <c r="C31" s="107"/>
      <c r="D31" s="108"/>
      <c r="E31" s="39"/>
      <c r="F31" s="39"/>
      <c r="G31" s="39"/>
      <c r="H31" s="39"/>
      <c r="I31" s="39"/>
      <c r="J31" s="39"/>
      <c r="K31" s="39"/>
      <c r="L31" s="39"/>
      <c r="M31" s="39"/>
      <c r="N31" s="39"/>
      <c r="O31" s="39"/>
      <c r="P31" s="39"/>
      <c r="Q31" s="39"/>
      <c r="R31" s="41"/>
    </row>
    <row r="32" spans="1:18" ht="97.5" thickTop="1" thickBot="1">
      <c r="A32" s="41"/>
      <c r="B32" s="155" t="s">
        <v>449</v>
      </c>
      <c r="C32" s="156" t="s">
        <v>450</v>
      </c>
      <c r="D32" s="158" t="s">
        <v>451</v>
      </c>
      <c r="E32" s="155" t="s">
        <v>452</v>
      </c>
      <c r="F32" s="155" t="s">
        <v>439</v>
      </c>
      <c r="G32" s="156" t="str">
        <f>CONCATENATE("Allfälliger Ausübungs-preis
(",monnaie,")")</f>
        <v>Allfälliger Ausübungs-preis
(EUR)</v>
      </c>
      <c r="H32" s="157" t="str">
        <f>CONCATENATE("Verkehrs- bzw. Formelwert  einer erhaltenen Aktie bei Realisation 
(",monnaie,")")</f>
        <v>Verkehrs- bzw. Formelwert  einer erhaltenen Aktie bei Realisation 
(EUR)</v>
      </c>
      <c r="I32" s="159" t="s">
        <v>444</v>
      </c>
      <c r="J32" s="159" t="s">
        <v>453</v>
      </c>
      <c r="K32" s="160" t="s">
        <v>455</v>
      </c>
      <c r="L32" s="159" t="str">
        <f>CONCATENATE("Geldwerter Vorteil bei Realisation
(",monnaie,")")</f>
        <v>Geldwerter Vorteil bei Realisation
(EUR)</v>
      </c>
      <c r="M32" s="159" t="s">
        <v>443</v>
      </c>
      <c r="N32" s="159" t="s">
        <v>454</v>
      </c>
      <c r="O32" s="159" t="s">
        <v>456</v>
      </c>
      <c r="P32" s="159" t="s">
        <v>457</v>
      </c>
      <c r="Q32" s="159" t="s">
        <v>458</v>
      </c>
      <c r="R32" s="41"/>
    </row>
    <row r="33" spans="1:18" s="62" customFormat="1" thickTop="1">
      <c r="A33" s="61"/>
      <c r="B33" s="75" t="s">
        <v>392</v>
      </c>
      <c r="C33" s="31">
        <v>42643</v>
      </c>
      <c r="D33" s="27">
        <v>2000</v>
      </c>
      <c r="E33" s="28">
        <v>41091</v>
      </c>
      <c r="F33" s="31">
        <v>42552</v>
      </c>
      <c r="G33" s="30">
        <v>50</v>
      </c>
      <c r="H33" s="30">
        <v>120</v>
      </c>
      <c r="I33" s="31"/>
      <c r="J33" s="57">
        <f>IF(ISBLANK(Format_C_revenu[[#This Row],[Colonne8]]),0,(Format_C_revenu[[#This Row],[Colonne8]]-Format_C_revenu[[#This Row],[Colonne2]])/365)</f>
        <v>0</v>
      </c>
      <c r="K33" s="52">
        <f>1-POWER(1+0.06,IF(-Format_C_revenu[[#This Row],[Colonne9]]&gt;-10,-Format_C_revenu[[#This Row],[Colonne9]],-10))</f>
        <v>0</v>
      </c>
      <c r="L33" s="51">
        <f>Format_C_revenu[[#This Row],[Colonne3]]*(Format_C_revenu[[#This Row],[Colonne7]]*(1-Format_C_revenu[[#This Row],[Colonne10]])-Format_C_revenu[[#This Row],[Colonne6]])</f>
        <v>140000</v>
      </c>
      <c r="M33" s="33">
        <v>1.0873999999999999</v>
      </c>
      <c r="N33" s="51">
        <f>Format_C_revenu[[#This Row],[Colonne11]]*Format_C_revenu[[#This Row],[Colonne12]]</f>
        <v>152236</v>
      </c>
      <c r="O33" s="34">
        <v>0.25034200000000001</v>
      </c>
      <c r="P33" s="51">
        <f>IF(ISNUMBER(Format_C_revenu[[#This Row],[Colonne14]]),Format_C_revenu[[#This Row],[Colonne13]]*Format_C_revenu[[#This Row],[Colonne14]],0)</f>
        <v>38111.064711999999</v>
      </c>
      <c r="Q33" s="51">
        <f>Format_C_revenu[[#This Row],[Colonne13]]-Format_C_revenu[[#This Row],[Colonne15]]</f>
        <v>114124.93528800001</v>
      </c>
      <c r="R33" s="61"/>
    </row>
    <row r="34" spans="1:18" s="62" customFormat="1" ht="12">
      <c r="A34" s="61"/>
      <c r="B34" s="76"/>
      <c r="C34" s="46"/>
      <c r="D34" s="32"/>
      <c r="E34" s="47"/>
      <c r="F34" s="46"/>
      <c r="G34" s="48"/>
      <c r="H34" s="48"/>
      <c r="I34" s="46"/>
      <c r="J34" s="63">
        <f>IF(ISBLANK(Format_C_revenu[[#This Row],[Colonne8]]),0,(Format_C_revenu[[#This Row],[Colonne8]]-Format_C_revenu[[#This Row],[Colonne2]])/365)</f>
        <v>0</v>
      </c>
      <c r="K34" s="60">
        <f>1-POWER(1+0.06,IF(-Format_C_revenu[[#This Row],[Colonne9]]&gt;-10,-Format_C_revenu[[#This Row],[Colonne9]],-10))</f>
        <v>0</v>
      </c>
      <c r="L34" s="59">
        <f>Format_C_revenu[[#This Row],[Colonne3]]*(Format_C_revenu[[#This Row],[Colonne7]]*(1-Format_C_revenu[[#This Row],[Colonne10]])-Format_C_revenu[[#This Row],[Colonne6]])</f>
        <v>0</v>
      </c>
      <c r="M34" s="49"/>
      <c r="N34" s="59">
        <f>Format_C_revenu[[#This Row],[Colonne11]]*Format_C_revenu[[#This Row],[Colonne12]]</f>
        <v>0</v>
      </c>
      <c r="O34" s="50"/>
      <c r="P34" s="53">
        <f>IF(ISNUMBER(Format_C_revenu[[#This Row],[Colonne14]]),Format_C_revenu[[#This Row],[Colonne13]]*Format_C_revenu[[#This Row],[Colonne14]],0)</f>
        <v>0</v>
      </c>
      <c r="Q34" s="53">
        <f>Format_C_revenu[[#This Row],[Colonne13]]-Format_C_revenu[[#This Row],[Colonne15]]</f>
        <v>0</v>
      </c>
      <c r="R34" s="61"/>
    </row>
    <row r="35" spans="1:18" s="62" customFormat="1" thickBot="1">
      <c r="A35" s="61"/>
      <c r="B35" s="76"/>
      <c r="C35" s="46"/>
      <c r="D35" s="32"/>
      <c r="E35" s="47"/>
      <c r="F35" s="46"/>
      <c r="G35" s="48"/>
      <c r="H35" s="48"/>
      <c r="I35" s="46"/>
      <c r="J35" s="63">
        <f>IF(ISBLANK(Format_C_revenu[[#This Row],[Colonne8]]),0,(Format_C_revenu[[#This Row],[Colonne8]]-Format_C_revenu[[#This Row],[Colonne2]])/365)</f>
        <v>0</v>
      </c>
      <c r="K35" s="60">
        <f>1-POWER(1+0.06,IF(-Format_C_revenu[[#This Row],[Colonne9]]&gt;-10,-Format_C_revenu[[#This Row],[Colonne9]],-10))</f>
        <v>0</v>
      </c>
      <c r="L35" s="59">
        <f>Format_C_revenu[[#This Row],[Colonne3]]*(Format_C_revenu[[#This Row],[Colonne7]]*(1-Format_C_revenu[[#This Row],[Colonne10]])-Format_C_revenu[[#This Row],[Colonne6]])</f>
        <v>0</v>
      </c>
      <c r="M35" s="49"/>
      <c r="N35" s="59">
        <f>Format_C_revenu[[#This Row],[Colonne11]]*Format_C_revenu[[#This Row],[Colonne12]]</f>
        <v>0</v>
      </c>
      <c r="O35" s="50"/>
      <c r="P35" s="53">
        <f>IF(ISNUMBER(Format_C_revenu[[#This Row],[Colonne14]]),Format_C_revenu[[#This Row],[Colonne13]]*Format_C_revenu[[#This Row],[Colonne14]],0)</f>
        <v>0</v>
      </c>
      <c r="Q35" s="53">
        <f>Format_C_revenu[[#This Row],[Colonne13]]-Format_C_revenu[[#This Row],[Colonne15]]</f>
        <v>0</v>
      </c>
      <c r="R35" s="61"/>
    </row>
    <row r="36" spans="1:18" s="45" customFormat="1" ht="20.100000000000001" customHeight="1" thickBot="1">
      <c r="A36" s="42"/>
      <c r="B36" s="104" t="s">
        <v>445</v>
      </c>
      <c r="C36" s="104"/>
      <c r="D36" s="104"/>
      <c r="E36" s="104"/>
      <c r="F36" s="104"/>
      <c r="G36" s="104"/>
      <c r="H36" s="104"/>
      <c r="I36" s="104"/>
      <c r="J36" s="104"/>
      <c r="K36" s="104"/>
      <c r="L36" s="104"/>
      <c r="M36" s="105"/>
      <c r="N36" s="55">
        <f>SUBTOTAL(109,Format_C_revenu[[#All],[Colonne13]])</f>
        <v>152236</v>
      </c>
      <c r="O36" s="42"/>
      <c r="P36" s="55">
        <f>SUBTOTAL(109,Format_C_revenu[[#All],[Colonne15]])</f>
        <v>38111.064711999999</v>
      </c>
      <c r="Q36" s="55">
        <f>SUBTOTAL(109,Format_C_revenu[[#All],[Colonne16]])</f>
        <v>114124.93528800001</v>
      </c>
      <c r="R36" s="42"/>
    </row>
    <row r="37" spans="1:18">
      <c r="A37" s="41"/>
      <c r="B37" s="41"/>
      <c r="C37" s="41"/>
      <c r="D37" s="41"/>
      <c r="E37" s="41"/>
      <c r="F37" s="41"/>
      <c r="G37" s="41"/>
      <c r="H37" s="41"/>
      <c r="I37" s="41"/>
      <c r="J37" s="41"/>
      <c r="K37" s="41"/>
      <c r="L37" s="41"/>
      <c r="M37" s="41"/>
      <c r="N37" s="41"/>
      <c r="O37" s="41"/>
      <c r="P37" s="41"/>
      <c r="Q37" s="41"/>
      <c r="R37" s="41"/>
    </row>
  </sheetData>
  <sheetProtection sheet="1" formatCells="0" insertRows="0" deleteRows="0" selectLockedCells="1" sort="0" autoFilter="0"/>
  <mergeCells count="77">
    <mergeCell ref="B1:P1"/>
    <mergeCell ref="Q1:R1"/>
    <mergeCell ref="G10:I10"/>
    <mergeCell ref="G12:I12"/>
    <mergeCell ref="G13:I13"/>
    <mergeCell ref="B3:C5"/>
    <mergeCell ref="B7:C10"/>
    <mergeCell ref="B12:C15"/>
    <mergeCell ref="G3:I4"/>
    <mergeCell ref="D3:F4"/>
    <mergeCell ref="L8:O8"/>
    <mergeCell ref="J9:Q9"/>
    <mergeCell ref="J12:Q12"/>
    <mergeCell ref="J3:K8"/>
    <mergeCell ref="J10:K11"/>
    <mergeCell ref="L10:O10"/>
    <mergeCell ref="G15:I15"/>
    <mergeCell ref="D8:F8"/>
    <mergeCell ref="D9:F9"/>
    <mergeCell ref="G5:I5"/>
    <mergeCell ref="G7:I7"/>
    <mergeCell ref="G8:I8"/>
    <mergeCell ref="G9:I9"/>
    <mergeCell ref="D10:F10"/>
    <mergeCell ref="D12:F12"/>
    <mergeCell ref="D13:F13"/>
    <mergeCell ref="D5:F5"/>
    <mergeCell ref="D7:F7"/>
    <mergeCell ref="P19:Q19"/>
    <mergeCell ref="P14:Q14"/>
    <mergeCell ref="P15:Q15"/>
    <mergeCell ref="L18:O18"/>
    <mergeCell ref="P18:Q18"/>
    <mergeCell ref="P17:Q17"/>
    <mergeCell ref="L19:O19"/>
    <mergeCell ref="P16:Q16"/>
    <mergeCell ref="B17:C18"/>
    <mergeCell ref="B20:C23"/>
    <mergeCell ref="J13:K19"/>
    <mergeCell ref="J21:K22"/>
    <mergeCell ref="L16:O16"/>
    <mergeCell ref="L17:O17"/>
    <mergeCell ref="L21:O21"/>
    <mergeCell ref="L14:O14"/>
    <mergeCell ref="L15:O15"/>
    <mergeCell ref="G17:I17"/>
    <mergeCell ref="G18:I18"/>
    <mergeCell ref="D14:F14"/>
    <mergeCell ref="D15:F15"/>
    <mergeCell ref="D18:F18"/>
    <mergeCell ref="D17:F17"/>
    <mergeCell ref="G14:I14"/>
    <mergeCell ref="L3:O3"/>
    <mergeCell ref="L4:O4"/>
    <mergeCell ref="L5:O5"/>
    <mergeCell ref="L6:O6"/>
    <mergeCell ref="L7:O7"/>
    <mergeCell ref="P3:Q3"/>
    <mergeCell ref="P4:Q4"/>
    <mergeCell ref="P5:Q5"/>
    <mergeCell ref="P6:Q6"/>
    <mergeCell ref="P7:Q7"/>
    <mergeCell ref="P8:Q8"/>
    <mergeCell ref="P10:Q10"/>
    <mergeCell ref="P11:Q11"/>
    <mergeCell ref="P13:Q13"/>
    <mergeCell ref="L11:O11"/>
    <mergeCell ref="L13:O13"/>
    <mergeCell ref="B36:M36"/>
    <mergeCell ref="B31:D31"/>
    <mergeCell ref="J25:L25"/>
    <mergeCell ref="B25:D25"/>
    <mergeCell ref="D20:I23"/>
    <mergeCell ref="L22:O22"/>
    <mergeCell ref="B30:P30"/>
    <mergeCell ref="P21:Q21"/>
    <mergeCell ref="P22:Q22"/>
  </mergeCells>
  <dataValidations count="10">
    <dataValidation type="list" allowBlank="1" showInputMessage="1" showErrorMessage="1" sqref="G15" xr:uid="{00000000-0002-0000-0200-000000000000}">
      <formula1>Tab_Monnaie</formula1>
    </dataValidation>
    <dataValidation type="list" allowBlank="1" showInputMessage="1" showErrorMessage="1" sqref="G18" xr:uid="{00000000-0002-0000-0200-000001000000}">
      <formula1>Tab_Canton</formula1>
    </dataValidation>
    <dataValidation type="list" allowBlank="1" showInputMessage="1" showErrorMessage="1" sqref="G3:I4" xr:uid="{00000000-0002-0000-0200-000002000000}">
      <formula1>Tab_Type_participation_D</formula1>
    </dataValidation>
    <dataValidation type="list" allowBlank="1" showInputMessage="1" showErrorMessage="1" sqref="P21:Q21" xr:uid="{00000000-0002-0000-0200-000003000000}">
      <formula1>Tab_Pays_residence_D</formula1>
    </dataValidation>
    <dataValidation type="list" allowBlank="1" showInputMessage="1" showErrorMessage="1" sqref="P22:Q22" xr:uid="{00000000-0002-0000-0200-000004000000}">
      <formula1>Tab_Pays_travail_D</formula1>
    </dataValidation>
    <dataValidation allowBlank="1" showInputMessage="1" showErrorMessage="1" promptTitle="Anzahl der Tage ..." prompt="Wenn Sie eine Formel aus der Zelle einfügen und sie nur für diese Zelle und nicht für die gesamte Spalte verwendet werden soll, müssen Sie die anderen Zellen in der Spalte manuell ändern." sqref="N27:N29" xr:uid="{00000000-0002-0000-0200-000005000000}"/>
    <dataValidation allowBlank="1" showInputMessage="1" showErrorMessage="1" promptTitle="PRORATA" prompt="Wenn Sie eine Formel aus der Zelle einfügen und sie nur für diese Zelle und nicht für die gesamte Spalte verwendet werden soll, müssen Sie die anderen Zellen in der Spalte manuell ändern." sqref="O33:O35" xr:uid="{00000000-0002-0000-0200-000006000000}"/>
    <dataValidation allowBlank="1" showInputMessage="1" showErrorMessage="1" prompt="Um eine Zeile zur Tabelle hinzuzufügen, markieren Sie die letzte Zeile. Wählen Sie das Einfügen mit der rechten Maustaste." sqref="B27:B29 B33:B35" xr:uid="{00000000-0002-0000-0200-000007000000}"/>
    <dataValidation allowBlank="1" showErrorMessage="1" sqref="J33:K35" xr:uid="{00000000-0002-0000-0200-000008000000}"/>
    <dataValidation operator="greaterThan" allowBlank="1" sqref="O27:O29" xr:uid="{00000000-0002-0000-0200-00000A000000}"/>
  </dataValidations>
  <pageMargins left="0.23622047244094491" right="0.23622047244094491" top="0.31496062992125984" bottom="0.55118110236220474" header="0.31496062992125984" footer="0.31496062992125984"/>
  <pageSetup paperSize="9" scale="67" fitToHeight="0" orientation="landscape" r:id="rId1"/>
  <headerFooter>
    <oddFooter>&amp;L&amp;"-,Normal" 1-037-D-2019_d_Anhang5&amp;R&amp;"-,Normal"Form_C - &amp;P/&amp;N</oddFooter>
  </headerFooter>
  <legacy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13</vt:i4>
      </vt:variant>
    </vt:vector>
  </HeadingPairs>
  <TitlesOfParts>
    <vt:vector size="16" baseType="lpstr">
      <vt:lpstr>Tables</vt:lpstr>
      <vt:lpstr>Version</vt:lpstr>
      <vt:lpstr>Form_C</vt:lpstr>
      <vt:lpstr>dateDébutActivitéSuisse</vt:lpstr>
      <vt:lpstr>dateFinActivitéLucrativeGroupe</vt:lpstr>
      <vt:lpstr>dateVersionCourante</vt:lpstr>
      <vt:lpstr>monnaie</vt:lpstr>
      <vt:lpstr>Tab_Canton</vt:lpstr>
      <vt:lpstr>Tab_Monnaie</vt:lpstr>
      <vt:lpstr>Tab_Pays_residence_D</vt:lpstr>
      <vt:lpstr>Tab_Pays_residence_F</vt:lpstr>
      <vt:lpstr>Tab_Pays_travail_D</vt:lpstr>
      <vt:lpstr>Tab_Pays_travail_F</vt:lpstr>
      <vt:lpstr>Tab_Type_participation_D</vt:lpstr>
      <vt:lpstr>Tab_Type_participation_F</vt:lpstr>
      <vt:lpstr>versionCourante</vt:lpstr>
    </vt:vector>
  </TitlesOfParts>
  <Company>Etat de Vaud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Dumas André</dc:creator>
  <cp:lastModifiedBy>Karalic, Matija</cp:lastModifiedBy>
  <cp:lastPrinted>2019-06-21T06:40:45Z</cp:lastPrinted>
  <dcterms:created xsi:type="dcterms:W3CDTF">2012-12-04T16:48:42Z</dcterms:created>
  <dcterms:modified xsi:type="dcterms:W3CDTF">2020-10-29T17:07:59Z</dcterms:modified>
</cp:coreProperties>
</file>