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U:\12516_SSK\05_ELM_Quellensteuer\11_Unterstützung_Betrieb_ELM-Steuern_2020\Berichte\51_Mitarbeiterbeteiligung\AnhangKreisschreiben\"/>
    </mc:Choice>
  </mc:AlternateContent>
  <xr:revisionPtr revIDLastSave="0" documentId="13_ncr:1_{D7054AAC-DE5D-473D-BA1D-3400CB580DEE}" xr6:coauthVersionLast="45" xr6:coauthVersionMax="45" xr10:uidLastSave="{00000000-0000-0000-0000-000000000000}"/>
  <bookViews>
    <workbookView xWindow="-120" yWindow="-120" windowWidth="29040" windowHeight="17640" tabRatio="500" firstSheet="2" activeTab="2" xr2:uid="{00000000-000D-0000-FFFF-FFFF00000000}"/>
  </bookViews>
  <sheets>
    <sheet name="Tables" sheetId="16" state="hidden" r:id="rId1"/>
    <sheet name="Version" sheetId="19" state="hidden" r:id="rId2"/>
    <sheet name="Form_B" sheetId="15" r:id="rId3"/>
  </sheets>
  <definedNames>
    <definedName name="dateVersionCourante">Version!$C$4</definedName>
    <definedName name="monnaie">Form_B!$G$15</definedName>
    <definedName name="Tab_Canton">Tables!$E$4:$E$30</definedName>
    <definedName name="Tab_Monnaie">Tables!$B$4:$B$172</definedName>
    <definedName name="Tab_Opérations_D">Tables!$I$9:$I$10</definedName>
    <definedName name="Tab_Opérations_F">Tables!$H$9:$H$10</definedName>
    <definedName name="Tab_Type_participation_D">Tables!$I$4:$I$5</definedName>
    <definedName name="Tab_Type_participation_F">Tables!$H$4:$H$5</definedName>
    <definedName name="versionCourante">Version!$B$4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5" l="1"/>
  <c r="C4" i="19" l="1"/>
  <c r="B4" i="19"/>
  <c r="L21" i="15" l="1"/>
  <c r="J22" i="15" l="1"/>
  <c r="J23" i="15"/>
  <c r="J24" i="15"/>
  <c r="P1" i="15" l="1"/>
  <c r="N21" i="15" l="1"/>
  <c r="M21" i="15"/>
  <c r="G21" i="15"/>
  <c r="K23" i="15" l="1"/>
  <c r="K24" i="15"/>
  <c r="K22" i="15"/>
  <c r="L22" i="15" l="1"/>
  <c r="L23" i="15"/>
  <c r="L24" i="15"/>
  <c r="M22" i="15" l="1"/>
  <c r="N22" i="15" s="1"/>
  <c r="P22" i="15" s="1"/>
  <c r="M23" i="15"/>
  <c r="N23" i="15" s="1"/>
  <c r="P23" i="15" s="1"/>
  <c r="M24" i="15"/>
  <c r="N24" i="15" s="1"/>
  <c r="P24" i="15" s="1"/>
  <c r="P27" i="15" l="1"/>
  <c r="P25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MARTELLI Gina</author>
  </authors>
  <commentList>
    <comment ref="G3" authorId="0" shapeId="0" xr:uid="{00000000-0006-0000-0200-000001000000}">
      <text>
        <r>
          <rPr>
            <i/>
            <sz val="10"/>
            <color indexed="81"/>
            <rFont val="Arial"/>
            <family val="2"/>
          </rPr>
          <t>Ausklappmenüs</t>
        </r>
      </text>
    </comment>
    <comment ref="G15" authorId="0" shapeId="0" xr:uid="{00000000-0006-0000-0200-000002000000}">
      <text>
        <r>
          <rPr>
            <i/>
            <sz val="10"/>
            <color indexed="81"/>
            <rFont val="Arial"/>
            <family val="2"/>
          </rPr>
          <t>Ausklappmenüs</t>
        </r>
      </text>
    </comment>
    <comment ref="G18" authorId="0" shapeId="0" xr:uid="{00000000-0006-0000-0200-000003000000}">
      <text>
        <r>
          <rPr>
            <i/>
            <sz val="10"/>
            <color indexed="81"/>
            <rFont val="Arial"/>
            <family val="2"/>
          </rPr>
          <t>Ausklappmenüs</t>
        </r>
      </text>
    </comment>
  </commentList>
</comments>
</file>

<file path=xl/sharedStrings.xml><?xml version="1.0" encoding="utf-8"?>
<sst xmlns="http://schemas.openxmlformats.org/spreadsheetml/2006/main" count="462" uniqueCount="451">
  <si>
    <t>Date</t>
  </si>
  <si>
    <t>Canton</t>
  </si>
  <si>
    <t>Monnaie</t>
  </si>
  <si>
    <t>CHF</t>
  </si>
  <si>
    <t>Yen</t>
  </si>
  <si>
    <t>Tab_Monnaie</t>
  </si>
  <si>
    <t>Swiss Franc</t>
  </si>
  <si>
    <t>EUR</t>
  </si>
  <si>
    <t>Euro</t>
  </si>
  <si>
    <t>USD</t>
  </si>
  <si>
    <t>US Dollar</t>
  </si>
  <si>
    <t>JPY</t>
  </si>
  <si>
    <t>AFN</t>
  </si>
  <si>
    <t>Afghani</t>
  </si>
  <si>
    <t>DZD</t>
  </si>
  <si>
    <t>Algerian Dinar</t>
  </si>
  <si>
    <t>ARS</t>
  </si>
  <si>
    <t>Argentine Peso</t>
  </si>
  <si>
    <t>AMD</t>
  </si>
  <si>
    <t>Armenian Dram</t>
  </si>
  <si>
    <t>AWG</t>
  </si>
  <si>
    <t>Aruban Florin</t>
  </si>
  <si>
    <t>AUD</t>
  </si>
  <si>
    <t>Australian Dollar</t>
  </si>
  <si>
    <t>AZN</t>
  </si>
  <si>
    <t>Azerbaijanian Manat</t>
  </si>
  <si>
    <t>BSD</t>
  </si>
  <si>
    <t>Bahamian Dollar</t>
  </si>
  <si>
    <t>BHD</t>
  </si>
  <si>
    <t>Bahraini Dinar</t>
  </si>
  <si>
    <t>THB</t>
  </si>
  <si>
    <t>Baht</t>
  </si>
  <si>
    <t>PAB</t>
  </si>
  <si>
    <t>Balboa</t>
  </si>
  <si>
    <t>BBD</t>
  </si>
  <si>
    <t>Barbados Dollar</t>
  </si>
  <si>
    <t>BYR</t>
  </si>
  <si>
    <t>Belarussian Ruble</t>
  </si>
  <si>
    <t>BZD</t>
  </si>
  <si>
    <t>Belize Dollar</t>
  </si>
  <si>
    <t>BMD</t>
  </si>
  <si>
    <t>Bermudian Dollar</t>
  </si>
  <si>
    <t>VEF</t>
  </si>
  <si>
    <t>Bolivar</t>
  </si>
  <si>
    <t>BOB</t>
  </si>
  <si>
    <t>Boliviano</t>
  </si>
  <si>
    <t>BRL</t>
  </si>
  <si>
    <t>Brazilian Real</t>
  </si>
  <si>
    <t>BND</t>
  </si>
  <si>
    <t>Brunei Dollar</t>
  </si>
  <si>
    <t>BGN</t>
  </si>
  <si>
    <t>Bulgarian Lev</t>
  </si>
  <si>
    <t>BIF</t>
  </si>
  <si>
    <t>Burundi Franc</t>
  </si>
  <si>
    <t>CVE</t>
  </si>
  <si>
    <t>Cabo Verde Escudo</t>
  </si>
  <si>
    <t>CAD</t>
  </si>
  <si>
    <t>Canadian Dollar</t>
  </si>
  <si>
    <t>KYD</t>
  </si>
  <si>
    <t>Cayman Islands Dollar</t>
  </si>
  <si>
    <t>XOF</t>
  </si>
  <si>
    <t>CFA Franc BCEAO</t>
  </si>
  <si>
    <t>XAF</t>
  </si>
  <si>
    <t>CFA Franc BEAC</t>
  </si>
  <si>
    <t>XPF</t>
  </si>
  <si>
    <t>CFP Franc</t>
  </si>
  <si>
    <t>CLP</t>
  </si>
  <si>
    <t>Chilean Peso</t>
  </si>
  <si>
    <t>COP</t>
  </si>
  <si>
    <t>Colombian Peso</t>
  </si>
  <si>
    <t>KMF</t>
  </si>
  <si>
    <t>Comoro Franc</t>
  </si>
  <si>
    <t>CDF</t>
  </si>
  <si>
    <t>Congolese Franc</t>
  </si>
  <si>
    <t>BAM</t>
  </si>
  <si>
    <t>Convertible Mark</t>
  </si>
  <si>
    <t>NIO</t>
  </si>
  <si>
    <t>Cordoba Oro</t>
  </si>
  <si>
    <t>CRC</t>
  </si>
  <si>
    <t>Costa Rican Colon</t>
  </si>
  <si>
    <t>HRK</t>
  </si>
  <si>
    <t>Croatian Kuna</t>
  </si>
  <si>
    <t>CUP</t>
  </si>
  <si>
    <t>Cuban Peso</t>
  </si>
  <si>
    <t>CZK</t>
  </si>
  <si>
    <t>Czech Koruna</t>
  </si>
  <si>
    <t>GMD</t>
  </si>
  <si>
    <t>Dalasi</t>
  </si>
  <si>
    <t>DKK</t>
  </si>
  <si>
    <t>Danish Krone</t>
  </si>
  <si>
    <t>MKD</t>
  </si>
  <si>
    <t>Denar</t>
  </si>
  <si>
    <t>DJF</t>
  </si>
  <si>
    <t>Djibouti Franc</t>
  </si>
  <si>
    <t>STD</t>
  </si>
  <si>
    <t>Dobra</t>
  </si>
  <si>
    <t>DOP</t>
  </si>
  <si>
    <t>Dominican Peso</t>
  </si>
  <si>
    <t>VND</t>
  </si>
  <si>
    <t>Dong</t>
  </si>
  <si>
    <t>XCD</t>
  </si>
  <si>
    <t>East Caribbean Dollar</t>
  </si>
  <si>
    <t>EGP</t>
  </si>
  <si>
    <t>Egyptian Pound</t>
  </si>
  <si>
    <t>SVC</t>
  </si>
  <si>
    <t>El Salvador Colon</t>
  </si>
  <si>
    <t>ETB</t>
  </si>
  <si>
    <t>Ethiopian Birr</t>
  </si>
  <si>
    <t>FKP</t>
  </si>
  <si>
    <t>Falkland Islands Pound</t>
  </si>
  <si>
    <t>FJD</t>
  </si>
  <si>
    <t>Fiji Dollar</t>
  </si>
  <si>
    <t>HUF</t>
  </si>
  <si>
    <t>Forint</t>
  </si>
  <si>
    <t>GHS</t>
  </si>
  <si>
    <t>Ghana Cedi</t>
  </si>
  <si>
    <t>GIP</t>
  </si>
  <si>
    <t>Gibraltar Pound</t>
  </si>
  <si>
    <t>HTG</t>
  </si>
  <si>
    <t>Gourde</t>
  </si>
  <si>
    <t>PYG</t>
  </si>
  <si>
    <t>Guarani</t>
  </si>
  <si>
    <t>GNF</t>
  </si>
  <si>
    <t>Guinea Franc</t>
  </si>
  <si>
    <t>GYD</t>
  </si>
  <si>
    <t>Guyana Dollar</t>
  </si>
  <si>
    <t>HKD</t>
  </si>
  <si>
    <t>Hong Kong Dollar</t>
  </si>
  <si>
    <t>UAH</t>
  </si>
  <si>
    <t>Hryvnia</t>
  </si>
  <si>
    <t>ISK</t>
  </si>
  <si>
    <t>Iceland Krona</t>
  </si>
  <si>
    <t>INR</t>
  </si>
  <si>
    <t>Indian Rupee</t>
  </si>
  <si>
    <t>IRR</t>
  </si>
  <si>
    <t>Iranian Rial</t>
  </si>
  <si>
    <t>IQD</t>
  </si>
  <si>
    <t>Iraqi Dinar</t>
  </si>
  <si>
    <t>JMD</t>
  </si>
  <si>
    <t>Jamaican Dollar</t>
  </si>
  <si>
    <t>JOD</t>
  </si>
  <si>
    <t>Jordanian Dinar</t>
  </si>
  <si>
    <t>KES</t>
  </si>
  <si>
    <t>Kenyan Shilling</t>
  </si>
  <si>
    <t>PGK</t>
  </si>
  <si>
    <t>Kina</t>
  </si>
  <si>
    <t>LAK</t>
  </si>
  <si>
    <t>Kip</t>
  </si>
  <si>
    <t>KWD</t>
  </si>
  <si>
    <t>Kuwaiti Dinar</t>
  </si>
  <si>
    <t>MWK</t>
  </si>
  <si>
    <t>Kwacha</t>
  </si>
  <si>
    <t>AOA</t>
  </si>
  <si>
    <t>Kwanza</t>
  </si>
  <si>
    <t>MMK</t>
  </si>
  <si>
    <t>Kyat</t>
  </si>
  <si>
    <t>GEL</t>
  </si>
  <si>
    <t>Lari</t>
  </si>
  <si>
    <t>LBP</t>
  </si>
  <si>
    <t>Lebanese Pound</t>
  </si>
  <si>
    <t>ALL</t>
  </si>
  <si>
    <t>Lek</t>
  </si>
  <si>
    <t>HNL</t>
  </si>
  <si>
    <t>Lempira</t>
  </si>
  <si>
    <t>SLL</t>
  </si>
  <si>
    <t>Leone</t>
  </si>
  <si>
    <t>LRD</t>
  </si>
  <si>
    <t>Liberian Dollar</t>
  </si>
  <si>
    <t>LYD</t>
  </si>
  <si>
    <t>Libyan Dinar</t>
  </si>
  <si>
    <t>SZL</t>
  </si>
  <si>
    <t>Lilangeni</t>
  </si>
  <si>
    <t>LTL</t>
  </si>
  <si>
    <t>Lithuanian Litas</t>
  </si>
  <si>
    <t>LSL</t>
  </si>
  <si>
    <t>Loti</t>
  </si>
  <si>
    <t>MGA</t>
  </si>
  <si>
    <t>Malagasy Ariary</t>
  </si>
  <si>
    <t>MYR</t>
  </si>
  <si>
    <t>Malaysian Ringgit</t>
  </si>
  <si>
    <t>MUR</t>
  </si>
  <si>
    <t>Mauritius Rupee</t>
  </si>
  <si>
    <t>MXN</t>
  </si>
  <si>
    <t>Mexican Peso</t>
  </si>
  <si>
    <t>MXV</t>
  </si>
  <si>
    <t>Mexican Unidad de Inversion (UDI)</t>
  </si>
  <si>
    <t>MDL</t>
  </si>
  <si>
    <t>Moldovan Leu</t>
  </si>
  <si>
    <t>MAD</t>
  </si>
  <si>
    <t>Moroccan Dirham</t>
  </si>
  <si>
    <t>MZN</t>
  </si>
  <si>
    <t>Mozambique Metical</t>
  </si>
  <si>
    <t>BOV</t>
  </si>
  <si>
    <t>Mvdol</t>
  </si>
  <si>
    <t>NGN</t>
  </si>
  <si>
    <t>Naira</t>
  </si>
  <si>
    <t>ERN</t>
  </si>
  <si>
    <t>Nakfa</t>
  </si>
  <si>
    <t>NAD</t>
  </si>
  <si>
    <t>Namibia Dollar</t>
  </si>
  <si>
    <t>NPR</t>
  </si>
  <si>
    <t>Nepalese Rupee</t>
  </si>
  <si>
    <t>ANG</t>
  </si>
  <si>
    <t>Netherlands Antillean Guilder</t>
  </si>
  <si>
    <t>ILS</t>
  </si>
  <si>
    <t>New Israeli Sheqel</t>
  </si>
  <si>
    <t>RON</t>
  </si>
  <si>
    <t>New Romanian Leu</t>
  </si>
  <si>
    <t>TWD</t>
  </si>
  <si>
    <t>New Taiwan Dollar</t>
  </si>
  <si>
    <t>NZD</t>
  </si>
  <si>
    <t>New Zealand Dollar</t>
  </si>
  <si>
    <t>BTN</t>
  </si>
  <si>
    <t>Ngultrum</t>
  </si>
  <si>
    <t>KPW</t>
  </si>
  <si>
    <t>North Korean Won</t>
  </si>
  <si>
    <t>NOK</t>
  </si>
  <si>
    <t>Norwegian Krone</t>
  </si>
  <si>
    <t>PEN</t>
  </si>
  <si>
    <t>Nuevo Sol</t>
  </si>
  <si>
    <t>MRO</t>
  </si>
  <si>
    <t>Ouguiya</t>
  </si>
  <si>
    <t>TOP</t>
  </si>
  <si>
    <t>Pa’anga</t>
  </si>
  <si>
    <t>PKR</t>
  </si>
  <si>
    <t>Pakistan Rupee</t>
  </si>
  <si>
    <t>MOP</t>
  </si>
  <si>
    <t>Pataca</t>
  </si>
  <si>
    <t>CUC</t>
  </si>
  <si>
    <t>Peso Convertible</t>
  </si>
  <si>
    <t>UYU</t>
  </si>
  <si>
    <t>Peso Uruguayo</t>
  </si>
  <si>
    <t>PHP</t>
  </si>
  <si>
    <t>Philippine Peso</t>
  </si>
  <si>
    <t>GBP</t>
  </si>
  <si>
    <t>Pound Sterling</t>
  </si>
  <si>
    <t>BWP</t>
  </si>
  <si>
    <t>Pula</t>
  </si>
  <si>
    <t>QAR</t>
  </si>
  <si>
    <t>Qatari Rial</t>
  </si>
  <si>
    <t>GTQ</t>
  </si>
  <si>
    <t>Quetzal</t>
  </si>
  <si>
    <t>ZAR</t>
  </si>
  <si>
    <t>Rand</t>
  </si>
  <si>
    <t>OMR</t>
  </si>
  <si>
    <t>Rial Omani</t>
  </si>
  <si>
    <t>KHR</t>
  </si>
  <si>
    <t>Riel</t>
  </si>
  <si>
    <t>MVR</t>
  </si>
  <si>
    <t>Rufiyaa</t>
  </si>
  <si>
    <t>IDR</t>
  </si>
  <si>
    <t>Rupiah</t>
  </si>
  <si>
    <t>RUB</t>
  </si>
  <si>
    <t>Russian Ruble</t>
  </si>
  <si>
    <t>RWF</t>
  </si>
  <si>
    <t>Rwanda Franc</t>
  </si>
  <si>
    <t>SHP</t>
  </si>
  <si>
    <t>Saint Helena Pound</t>
  </si>
  <si>
    <t>SAR</t>
  </si>
  <si>
    <t>Saudi Riyal</t>
  </si>
  <si>
    <t>RSD</t>
  </si>
  <si>
    <t>Serbian Dinar</t>
  </si>
  <si>
    <t>SCR</t>
  </si>
  <si>
    <t>Seychelles Rupee</t>
  </si>
  <si>
    <t>SGD</t>
  </si>
  <si>
    <t>Singapore Dollar</t>
  </si>
  <si>
    <t>SBD</t>
  </si>
  <si>
    <t>Solomon Islands Dollar</t>
  </si>
  <si>
    <t>KGS</t>
  </si>
  <si>
    <t>Som</t>
  </si>
  <si>
    <t>SOS</t>
  </si>
  <si>
    <t>Somali Shilling</t>
  </si>
  <si>
    <t>TJS</t>
  </si>
  <si>
    <t>Somoni</t>
  </si>
  <si>
    <t>SSP</t>
  </si>
  <si>
    <t>South Sudanese Pound</t>
  </si>
  <si>
    <t>LKR</t>
  </si>
  <si>
    <t>Sri Lanka Rupee</t>
  </si>
  <si>
    <t>SDG</t>
  </si>
  <si>
    <t>Sudanese Pound</t>
  </si>
  <si>
    <t>SRD</t>
  </si>
  <si>
    <t>Surinam Dollar</t>
  </si>
  <si>
    <t>SEK</t>
  </si>
  <si>
    <t>Swedish Krona</t>
  </si>
  <si>
    <t>SYP</t>
  </si>
  <si>
    <t>Syrian Pound</t>
  </si>
  <si>
    <t>BDT</t>
  </si>
  <si>
    <t>Taka</t>
  </si>
  <si>
    <t>WST</t>
  </si>
  <si>
    <t>Tala</t>
  </si>
  <si>
    <t>TZS</t>
  </si>
  <si>
    <t>Tanzanian Shilling</t>
  </si>
  <si>
    <t>KZT</t>
  </si>
  <si>
    <t>Tenge</t>
  </si>
  <si>
    <t>TTD</t>
  </si>
  <si>
    <t>Trinidad and Tobago Dollar</t>
  </si>
  <si>
    <t>MNT</t>
  </si>
  <si>
    <t>Tugrik</t>
  </si>
  <si>
    <t>TND</t>
  </si>
  <si>
    <t>Tunisian Dinar</t>
  </si>
  <si>
    <t>TRY</t>
  </si>
  <si>
    <t>Turkish Lira</t>
  </si>
  <si>
    <t>TMT</t>
  </si>
  <si>
    <t>Turkmenistan New Manat</t>
  </si>
  <si>
    <t>AED</t>
  </si>
  <si>
    <t>UAE Dirham</t>
  </si>
  <si>
    <t>UGX</t>
  </si>
  <si>
    <t>Uganda Shilling</t>
  </si>
  <si>
    <t>CLF</t>
  </si>
  <si>
    <t>Unidad de Fomento</t>
  </si>
  <si>
    <t>COU</t>
  </si>
  <si>
    <t>Unidad de Valor Real</t>
  </si>
  <si>
    <t>UYI</t>
  </si>
  <si>
    <t>Uruguay Peso en Unidades Indexadas</t>
  </si>
  <si>
    <t>USN</t>
  </si>
  <si>
    <t>US Dollar (Next day)</t>
  </si>
  <si>
    <t>UZS</t>
  </si>
  <si>
    <t>Uzbekistan Sum</t>
  </si>
  <si>
    <t>VUV</t>
  </si>
  <si>
    <t>Vatu</t>
  </si>
  <si>
    <t>CHE</t>
  </si>
  <si>
    <t>WIR Euro</t>
  </si>
  <si>
    <t>CHW</t>
  </si>
  <si>
    <t>WIR Franc</t>
  </si>
  <si>
    <t>KRW</t>
  </si>
  <si>
    <t>Won</t>
  </si>
  <si>
    <t>YER</t>
  </si>
  <si>
    <t>Yemeni Rial</t>
  </si>
  <si>
    <t>CNY</t>
  </si>
  <si>
    <t>Yuan Renminbi</t>
  </si>
  <si>
    <t>ZMW</t>
  </si>
  <si>
    <t>Zambian Kwacha</t>
  </si>
  <si>
    <t>ZWL</t>
  </si>
  <si>
    <t>Zimbabwe Dollar</t>
  </si>
  <si>
    <t>PLN</t>
  </si>
  <si>
    <t>Zloty</t>
  </si>
  <si>
    <t>Type d'opération</t>
  </si>
  <si>
    <t>Tab_Canton</t>
  </si>
  <si>
    <t>AG</t>
  </si>
  <si>
    <t>AI</t>
  </si>
  <si>
    <t>AR</t>
  </si>
  <si>
    <t>BE</t>
  </si>
  <si>
    <t>BL</t>
  </si>
  <si>
    <t>BS</t>
  </si>
  <si>
    <t>FR</t>
  </si>
  <si>
    <t>GE</t>
  </si>
  <si>
    <t>GL</t>
  </si>
  <si>
    <t>GR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</si>
  <si>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</si>
  <si>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</si>
  <si>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</si>
  <si>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</si>
  <si>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</si>
  <si>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</si>
  <si>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</si>
  <si>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</si>
  <si>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</si>
  <si>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</si>
  <si>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</si>
  <si>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UR</t>
  </si>
  <si>
    <t>VD</t>
  </si>
  <si>
    <t>VS</t>
  </si>
  <si>
    <t>ZG</t>
  </si>
  <si>
    <t>ZH</t>
  </si>
  <si>
    <t>Tab_Type_participation</t>
  </si>
  <si>
    <t>Type de participations</t>
  </si>
  <si>
    <t>Actions de collaborateur imposables à l'octroi</t>
  </si>
  <si>
    <t>Mitarbeiteraktien, steuerbar im Zeitpunkt der Zuteilung</t>
  </si>
  <si>
    <t>Options de collaborateur cotées et librement négociables</t>
  </si>
  <si>
    <t>Freie börsenkotierte Mitarbeiteroptionen</t>
  </si>
  <si>
    <t>Attestation de participations de collaborateur</t>
  </si>
  <si>
    <t>000.0000.0000.00</t>
  </si>
  <si>
    <t>Berger Marc</t>
  </si>
  <si>
    <t>Payroll SA</t>
  </si>
  <si>
    <t>Bellino Rose</t>
  </si>
  <si>
    <t>Suisse</t>
  </si>
  <si>
    <t>026 366 22 22</t>
  </si>
  <si>
    <t>rbellino@payroll.ch</t>
  </si>
  <si>
    <t>Actions débloquées de manière anticipée</t>
  </si>
  <si>
    <t>Freigabe von Mitarbeiteraktien vor Ablauf der Sperrfrist</t>
  </si>
  <si>
    <t>Actions restituées</t>
  </si>
  <si>
    <t>Rückgabe von Mitarbeiteraktien</t>
  </si>
  <si>
    <t>Tab_Opérations</t>
  </si>
  <si>
    <t>Star Bank Group</t>
  </si>
  <si>
    <t>Star Bank (SBK)</t>
  </si>
  <si>
    <t>Star Bank Suisse SA</t>
  </si>
  <si>
    <t>Ch. des Ecoles 20</t>
  </si>
  <si>
    <t>Plan 2011</t>
  </si>
  <si>
    <t>Historique des révisions du document</t>
  </si>
  <si>
    <t>Version</t>
  </si>
  <si>
    <t>Modifications</t>
  </si>
  <si>
    <t>Auteur</t>
  </si>
  <si>
    <t>v0.5</t>
  </si>
  <si>
    <t>Documents de référence</t>
  </si>
  <si>
    <t>Intitulé</t>
  </si>
  <si>
    <t>Commentaires</t>
  </si>
  <si>
    <t>Objectifs du document</t>
  </si>
  <si>
    <t xml:space="preserve">
Ce fichier excel de format B est destiné à faciliter l'établissement des attestations de participations de collaborateur.
Il permet d'établir les attestations de format B suivantes:
 - "Actions débloquées de manière anticipée" et 
 - "Actions restituées"</t>
  </si>
  <si>
    <t>AUTOMATISCH RECHNEN</t>
  </si>
  <si>
    <t>Bescheinigung über Mitarbeiterbeteiligungen</t>
  </si>
  <si>
    <t>Erstelldatum der Bescheinigung</t>
  </si>
  <si>
    <t>Name der Gesellschaft</t>
  </si>
  <si>
    <t>Ansprechperson (Name Vorname)</t>
  </si>
  <si>
    <t>Telefon</t>
  </si>
  <si>
    <t>E-Mail Adresse</t>
  </si>
  <si>
    <t>Ausgefüllt durch</t>
  </si>
  <si>
    <t>Ruling</t>
  </si>
  <si>
    <t>Datum</t>
  </si>
  <si>
    <t>Kanton</t>
  </si>
  <si>
    <t>Name des Arbeitgebers (oder des ehemaligen Arbeitgebers)</t>
  </si>
  <si>
    <t>ELM-LA | Bescheinigung zum Lohnausweis | Mitarbeiterbeteiligung</t>
  </si>
  <si>
    <t>Inhaber der Beteiligungen</t>
  </si>
  <si>
    <t>Steuerperiode</t>
  </si>
  <si>
    <t>Bemerkungen</t>
  </si>
  <si>
    <t>Bis</t>
  </si>
  <si>
    <t>Von</t>
  </si>
  <si>
    <t>Land</t>
  </si>
  <si>
    <t>Postleitzahl Ort</t>
  </si>
  <si>
    <t>Strasse</t>
  </si>
  <si>
    <t>Name Vorname</t>
  </si>
  <si>
    <t>Geburtsdatum</t>
  </si>
  <si>
    <t>AHV-VN</t>
  </si>
  <si>
    <t>Steuerbares Einkommen oder Steuerabzug</t>
  </si>
  <si>
    <t>Datum der Freigabe vor Ablauf der Sperrfrist / der Rückgabe</t>
  </si>
  <si>
    <t>Datum des Erwerbs der Aktie</t>
  </si>
  <si>
    <t>Steuerabzug oder steuerbares Einkommen (CHF)</t>
  </si>
  <si>
    <t>Ausgeber der Beteiligungsrechte</t>
  </si>
  <si>
    <t>Datum des ordentlichen Ablaufs der Sperrfrist</t>
  </si>
  <si>
    <t>1200 Genève</t>
  </si>
  <si>
    <t>Bezeichnung des Mitarbeiter-beteiligungs-plans</t>
  </si>
  <si>
    <t>Dauer der verbleibenden Sperrfrist
(in Jahren)</t>
  </si>
  <si>
    <t xml:space="preserve">Steuerabzug, in Ziffer 15 des Lohnausweises deklariert (CHF) </t>
  </si>
  <si>
    <t xml:space="preserve">Steuerbares Einkommen, in Ziffer 5 des Lohnausweises deklariert (CHF) </t>
  </si>
  <si>
    <t>v1.0</t>
  </si>
  <si>
    <t>v1.0.1</t>
  </si>
  <si>
    <t>Impression de la version sur les documents</t>
  </si>
  <si>
    <t>Version courante</t>
  </si>
  <si>
    <t>ESTV</t>
  </si>
  <si>
    <t>Divers modifications et ajout de messages d'avertissement</t>
  </si>
  <si>
    <t>v1.0.4</t>
  </si>
  <si>
    <t>v1.0.5</t>
  </si>
  <si>
    <t>Anpassungen gemäss finalem Anhang V</t>
  </si>
  <si>
    <t>M. Karalic (AWK)</t>
  </si>
  <si>
    <t>Art der Mitarbeiterbeteiligung (Form_B)</t>
  </si>
  <si>
    <t>Name des Konzerns</t>
  </si>
  <si>
    <t>Name der Beteiligung (Valorennummer)</t>
  </si>
  <si>
    <t>Währung der Beteiligung</t>
  </si>
  <si>
    <t>Einschlag nach Dauer der verbleibenden Sperrfrist</t>
  </si>
  <si>
    <t>Anzahl vor Ablauf der Sperrfrist freigegebener / zurückgegebener Aktien</t>
  </si>
  <si>
    <t>Name oder Abkürzung der angewendeten Bewer-tungsformel</t>
  </si>
  <si>
    <t>Wechselkurs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</si>
</sst>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%"/>
    <numFmt numFmtId="165" formatCode="0.0000"/>
    <numFmt numFmtId="166" formatCode="#,##0.0000"/>
  </numFmts>
  <fonts count="14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color indexed="81"/>
      <name val="Arial"/>
      <family val="2"/>
    </font>
    <font>
      <sz val="9"/>
      <name val="Calibri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F0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2">
    <xf numFmtId="0" fontId="0" fillId="0" borderId="0" xfId="0"/>
    <xf numFmtId="0" fontId="2" fillId="0" borderId="1" xfId="1" applyFill="1" applyBorder="1" applyAlignment="1">
      <alignment vertical="center"/>
    </xf>
    <xf numFmtId="0" fontId="2" fillId="2" borderId="0" xfId="1" applyFill="1" applyBorder="1" applyAlignment="1">
      <alignment vertical="center"/>
    </xf>
    <xf numFmtId="0" fontId="2" fillId="2" borderId="0" xfId="1" applyFill="1" applyAlignment="1">
      <alignment vertical="center"/>
    </xf>
    <xf numFmtId="0" fontId="2" fillId="0" borderId="2" xfId="1" applyFill="1" applyBorder="1" applyAlignment="1">
      <alignment vertical="center"/>
    </xf>
    <xf numFmtId="0" fontId="2" fillId="0" borderId="3" xfId="1" applyFill="1" applyBorder="1" applyAlignment="1">
      <alignment vertical="center"/>
    </xf>
    <xf numFmtId="0" fontId="3" fillId="3" borderId="3" xfId="1" applyFont="1" applyFill="1" applyBorder="1" applyAlignment="1">
      <alignment horizontal="centerContinuous" vertical="center"/>
    </xf>
    <xf numFmtId="0" fontId="3" fillId="3" borderId="4" xfId="1" applyFont="1" applyFill="1" applyBorder="1" applyAlignment="1">
      <alignment horizontal="centerContinuous" vertical="center"/>
    </xf>
    <xf numFmtId="0" fontId="3" fillId="3" borderId="2" xfId="1" applyFont="1" applyFill="1" applyBorder="1" applyAlignment="1">
      <alignment horizontal="centerContinuous" vertical="center"/>
    </xf>
    <xf numFmtId="0" fontId="2" fillId="0" borderId="2" xfId="1" applyFill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left"/>
    </xf>
    <xf numFmtId="0" fontId="9" fillId="4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top"/>
    </xf>
    <xf numFmtId="14" fontId="10" fillId="0" borderId="2" xfId="0" applyNumberFormat="1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14" fontId="10" fillId="0" borderId="0" xfId="0" applyNumberFormat="1" applyFont="1" applyBorder="1" applyAlignment="1">
      <alignment horizontal="center" vertical="top"/>
    </xf>
    <xf numFmtId="0" fontId="10" fillId="0" borderId="0" xfId="0" applyFont="1" applyBorder="1" applyAlignment="1">
      <alignment horizontal="left" vertical="top" wrapText="1"/>
    </xf>
    <xf numFmtId="0" fontId="9" fillId="4" borderId="5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 vertical="top" wrapText="1"/>
    </xf>
    <xf numFmtId="14" fontId="10" fillId="0" borderId="2" xfId="0" applyNumberFormat="1" applyFont="1" applyFill="1" applyBorder="1" applyAlignment="1">
      <alignment horizontal="center" vertical="top" wrapText="1"/>
    </xf>
    <xf numFmtId="0" fontId="2" fillId="0" borderId="0" xfId="1" applyProtection="1"/>
    <xf numFmtId="0" fontId="5" fillId="0" borderId="0" xfId="1" applyFont="1" applyProtection="1"/>
    <xf numFmtId="14" fontId="4" fillId="0" borderId="1" xfId="1" applyNumberFormat="1" applyFont="1" applyBorder="1" applyAlignment="1" applyProtection="1">
      <alignment horizontal="right" vertical="center" wrapText="1"/>
      <protection locked="0"/>
    </xf>
    <xf numFmtId="3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1" applyNumberFormat="1" applyFont="1" applyFill="1" applyBorder="1" applyAlignment="1" applyProtection="1">
      <alignment vertical="center" wrapText="1"/>
      <protection locked="0"/>
    </xf>
    <xf numFmtId="165" fontId="4" fillId="0" borderId="1" xfId="1" applyNumberFormat="1" applyFont="1" applyBorder="1" applyAlignment="1" applyProtection="1">
      <alignment horizontal="right" vertical="center" wrapText="1"/>
      <protection locked="0"/>
    </xf>
    <xf numFmtId="14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165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5" borderId="0" xfId="1" applyFill="1" applyProtection="1"/>
    <xf numFmtId="0" fontId="5" fillId="6" borderId="0" xfId="1" applyFont="1" applyFill="1" applyProtection="1"/>
    <xf numFmtId="0" fontId="7" fillId="6" borderId="0" xfId="1" applyFont="1" applyFill="1" applyAlignment="1" applyProtection="1">
      <alignment vertical="center"/>
    </xf>
    <xf numFmtId="0" fontId="5" fillId="6" borderId="0" xfId="1" applyFont="1" applyFill="1" applyBorder="1" applyAlignment="1" applyProtection="1">
      <alignment vertical="center"/>
    </xf>
    <xf numFmtId="0" fontId="5" fillId="6" borderId="0" xfId="1" applyFont="1" applyFill="1" applyAlignment="1" applyProtection="1">
      <alignment vertical="center"/>
    </xf>
    <xf numFmtId="0" fontId="5" fillId="6" borderId="0" xfId="1" applyFont="1" applyFill="1" applyAlignment="1" applyProtection="1"/>
    <xf numFmtId="0" fontId="5" fillId="6" borderId="0" xfId="1" applyFont="1" applyFill="1" applyBorder="1" applyAlignment="1" applyProtection="1">
      <alignment vertical="top" wrapText="1"/>
    </xf>
    <xf numFmtId="0" fontId="5" fillId="6" borderId="0" xfId="1" applyFont="1" applyFill="1" applyAlignment="1" applyProtection="1">
      <alignment horizontal="center"/>
    </xf>
    <xf numFmtId="0" fontId="2" fillId="6" borderId="0" xfId="1" applyFill="1" applyProtection="1"/>
    <xf numFmtId="0" fontId="2" fillId="6" borderId="0" xfId="1" applyFont="1" applyFill="1" applyProtection="1"/>
    <xf numFmtId="0" fontId="3" fillId="6" borderId="5" xfId="1" applyFont="1" applyFill="1" applyBorder="1" applyAlignment="1" applyProtection="1">
      <alignment vertical="center"/>
    </xf>
    <xf numFmtId="0" fontId="2" fillId="0" borderId="0" xfId="1" applyFont="1" applyProtection="1"/>
    <xf numFmtId="0" fontId="4" fillId="6" borderId="0" xfId="1" applyFont="1" applyFill="1" applyProtection="1">
      <protection locked="0"/>
    </xf>
    <xf numFmtId="0" fontId="4" fillId="0" borderId="0" xfId="1" applyFont="1" applyProtection="1">
      <protection locked="0"/>
    </xf>
    <xf numFmtId="0" fontId="3" fillId="6" borderId="0" xfId="1" applyFont="1" applyFill="1" applyProtection="1">
      <protection locked="0"/>
    </xf>
    <xf numFmtId="0" fontId="3" fillId="0" borderId="0" xfId="1" applyFont="1" applyProtection="1">
      <protection locked="0"/>
    </xf>
    <xf numFmtId="0" fontId="3" fillId="6" borderId="0" xfId="1" applyFont="1" applyFill="1" applyProtection="1"/>
    <xf numFmtId="0" fontId="3" fillId="0" borderId="0" xfId="1" applyFont="1" applyProtection="1"/>
    <xf numFmtId="166" fontId="4" fillId="9" borderId="1" xfId="1" applyNumberFormat="1" applyFont="1" applyFill="1" applyBorder="1" applyAlignment="1" applyProtection="1">
      <alignment vertical="center" wrapText="1"/>
      <protection locked="0"/>
    </xf>
    <xf numFmtId="164" fontId="4" fillId="9" borderId="1" xfId="1" applyNumberFormat="1" applyFont="1" applyFill="1" applyBorder="1" applyAlignment="1" applyProtection="1">
      <alignment vertical="center" wrapText="1"/>
      <protection locked="0"/>
    </xf>
    <xf numFmtId="4" fontId="4" fillId="9" borderId="1" xfId="1" applyNumberFormat="1" applyFont="1" applyFill="1" applyBorder="1" applyAlignment="1" applyProtection="1">
      <alignment horizontal="right" vertical="center" wrapText="1"/>
      <protection locked="0"/>
    </xf>
    <xf numFmtId="3" fontId="4" fillId="9" borderId="7" xfId="1" applyNumberFormat="1" applyFont="1" applyFill="1" applyBorder="1" applyAlignment="1" applyProtection="1">
      <alignment horizontal="right" vertical="center" wrapText="1"/>
      <protection locked="0"/>
    </xf>
    <xf numFmtId="3" fontId="3" fillId="9" borderId="15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3" fillId="0" borderId="18" xfId="0" applyFont="1" applyBorder="1" applyAlignment="1">
      <alignment horizontal="center"/>
    </xf>
    <xf numFmtId="14" fontId="3" fillId="0" borderId="19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top"/>
    </xf>
    <xf numFmtId="49" fontId="4" fillId="0" borderId="9" xfId="1" applyNumberFormat="1" applyFont="1" applyBorder="1" applyAlignment="1" applyProtection="1">
      <alignment vertical="center" wrapText="1"/>
      <protection locked="0"/>
    </xf>
    <xf numFmtId="49" fontId="4" fillId="0" borderId="9" xfId="1" applyNumberFormat="1" applyFont="1" applyFill="1" applyBorder="1" applyAlignment="1" applyProtection="1">
      <alignment vertical="center" wrapText="1"/>
      <protection locked="0"/>
    </xf>
    <xf numFmtId="0" fontId="10" fillId="0" borderId="2" xfId="0" applyFont="1" applyBorder="1" applyAlignment="1">
      <alignment horizontal="center" vertical="top"/>
    </xf>
    <xf numFmtId="0" fontId="9" fillId="4" borderId="5" xfId="0" applyFont="1" applyFill="1" applyBorder="1" applyAlignment="1">
      <alignment horizontal="left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0" fontId="12" fillId="5" borderId="16" xfId="0" applyFont="1" applyFill="1" applyBorder="1" applyAlignment="1">
      <alignment horizontal="left"/>
    </xf>
    <xf numFmtId="0" fontId="12" fillId="5" borderId="17" xfId="0" applyFont="1" applyFill="1" applyBorder="1" applyAlignment="1">
      <alignment horizontal="left"/>
    </xf>
    <xf numFmtId="0" fontId="12" fillId="5" borderId="3" xfId="1" applyFont="1" applyFill="1" applyBorder="1" applyAlignment="1" applyProtection="1">
      <alignment horizontal="left" vertical="center"/>
    </xf>
    <xf numFmtId="0" fontId="12" fillId="5" borderId="6" xfId="1" applyFont="1" applyFill="1" applyBorder="1" applyAlignment="1" applyProtection="1">
      <alignment horizontal="left" vertical="center"/>
    </xf>
    <xf numFmtId="0" fontId="12" fillId="5" borderId="4" xfId="1" applyFont="1" applyFill="1" applyBorder="1" applyAlignment="1" applyProtection="1">
      <alignment horizontal="left" vertical="center"/>
    </xf>
    <xf numFmtId="0" fontId="4" fillId="8" borderId="10" xfId="1" applyFont="1" applyFill="1" applyBorder="1" applyAlignment="1" applyProtection="1">
      <alignment horizontal="left" vertical="top" wrapText="1"/>
      <protection locked="0"/>
    </xf>
    <xf numFmtId="0" fontId="4" fillId="8" borderId="0" xfId="1" applyFont="1" applyFill="1" applyBorder="1" applyAlignment="1" applyProtection="1">
      <alignment horizontal="left" vertical="top" wrapText="1"/>
      <protection locked="0"/>
    </xf>
    <xf numFmtId="0" fontId="4" fillId="8" borderId="0" xfId="1" applyFont="1" applyFill="1" applyAlignment="1" applyProtection="1">
      <alignment horizontal="left" vertical="center" wrapText="1"/>
      <protection locked="0"/>
    </xf>
    <xf numFmtId="14" fontId="4" fillId="8" borderId="0" xfId="1" applyNumberFormat="1" applyFont="1" applyFill="1" applyAlignment="1" applyProtection="1">
      <alignment horizontal="left" vertical="center" wrapText="1"/>
      <protection locked="0"/>
    </xf>
    <xf numFmtId="0" fontId="5" fillId="6" borderId="9" xfId="1" applyFont="1" applyFill="1" applyBorder="1" applyAlignment="1" applyProtection="1">
      <alignment horizontal="left" vertical="top" wrapText="1"/>
    </xf>
    <xf numFmtId="0" fontId="5" fillId="6" borderId="11" xfId="1" applyFont="1" applyFill="1" applyBorder="1" applyAlignment="1" applyProtection="1">
      <alignment horizontal="left" vertical="top" wrapText="1"/>
    </xf>
    <xf numFmtId="0" fontId="5" fillId="6" borderId="9" xfId="1" applyFont="1" applyFill="1" applyBorder="1" applyAlignment="1" applyProtection="1">
      <alignment vertical="top" wrapText="1"/>
    </xf>
    <xf numFmtId="0" fontId="5" fillId="6" borderId="11" xfId="1" applyFont="1" applyFill="1" applyBorder="1" applyAlignment="1" applyProtection="1">
      <alignment vertical="top" wrapText="1"/>
    </xf>
    <xf numFmtId="0" fontId="5" fillId="6" borderId="10" xfId="1" applyFont="1" applyFill="1" applyBorder="1" applyAlignment="1" applyProtection="1">
      <alignment vertical="center" wrapText="1"/>
    </xf>
    <xf numFmtId="0" fontId="5" fillId="6" borderId="0" xfId="1" applyFont="1" applyFill="1" applyAlignment="1" applyProtection="1">
      <alignment vertical="center" wrapText="1"/>
    </xf>
    <xf numFmtId="0" fontId="5" fillId="6" borderId="10" xfId="1" applyFont="1" applyFill="1" applyBorder="1" applyAlignment="1" applyProtection="1">
      <alignment vertical="center"/>
    </xf>
    <xf numFmtId="0" fontId="5" fillId="6" borderId="0" xfId="1" applyFont="1" applyFill="1" applyAlignment="1" applyProtection="1">
      <alignment vertical="center"/>
    </xf>
    <xf numFmtId="0" fontId="5" fillId="6" borderId="8" xfId="1" applyFont="1" applyFill="1" applyBorder="1" applyAlignment="1" applyProtection="1">
      <alignment vertical="top"/>
    </xf>
    <xf numFmtId="0" fontId="5" fillId="6" borderId="9" xfId="1" applyFont="1" applyFill="1" applyBorder="1" applyAlignment="1" applyProtection="1">
      <alignment vertical="top"/>
    </xf>
    <xf numFmtId="0" fontId="5" fillId="6" borderId="0" xfId="1" applyFont="1" applyFill="1" applyBorder="1" applyAlignment="1" applyProtection="1">
      <alignment vertical="top"/>
    </xf>
    <xf numFmtId="0" fontId="5" fillId="6" borderId="11" xfId="1" applyFont="1" applyFill="1" applyBorder="1" applyAlignment="1" applyProtection="1">
      <alignment vertical="top"/>
    </xf>
    <xf numFmtId="0" fontId="5" fillId="6" borderId="8" xfId="1" applyFont="1" applyFill="1" applyBorder="1" applyAlignment="1" applyProtection="1">
      <alignment vertical="top" wrapText="1"/>
    </xf>
    <xf numFmtId="0" fontId="5" fillId="6" borderId="0" xfId="1" applyFont="1" applyFill="1" applyBorder="1" applyAlignment="1" applyProtection="1">
      <alignment vertical="top" wrapText="1"/>
    </xf>
    <xf numFmtId="0" fontId="5" fillId="6" borderId="0" xfId="1" applyFont="1" applyFill="1" applyBorder="1" applyAlignment="1" applyProtection="1">
      <alignment vertical="center"/>
    </xf>
    <xf numFmtId="0" fontId="4" fillId="8" borderId="0" xfId="1" applyFont="1" applyFill="1" applyAlignment="1" applyProtection="1">
      <alignment vertical="center" wrapText="1"/>
      <protection locked="0"/>
    </xf>
    <xf numFmtId="49" fontId="4" fillId="8" borderId="0" xfId="1" applyNumberFormat="1" applyFont="1" applyFill="1" applyAlignment="1" applyProtection="1">
      <alignment vertical="center" wrapText="1"/>
      <protection locked="0"/>
    </xf>
    <xf numFmtId="0" fontId="11" fillId="5" borderId="0" xfId="1" applyFont="1" applyFill="1" applyAlignment="1" applyProtection="1">
      <alignment horizontal="left" vertical="center"/>
    </xf>
    <xf numFmtId="0" fontId="13" fillId="5" borderId="0" xfId="1" applyFont="1" applyFill="1" applyAlignment="1" applyProtection="1">
      <alignment horizontal="right"/>
    </xf>
    <xf numFmtId="0" fontId="7" fillId="6" borderId="0" xfId="1" applyFont="1" applyFill="1" applyAlignment="1" applyProtection="1">
      <alignment horizontal="center" vertical="center"/>
    </xf>
    <xf numFmtId="0" fontId="3" fillId="9" borderId="0" xfId="1" applyFont="1" applyFill="1" applyAlignment="1" applyProtection="1">
      <alignment horizontal="center" vertical="center"/>
    </xf>
    <xf numFmtId="0" fontId="4" fillId="8" borderId="0" xfId="1" applyFont="1" applyFill="1" applyAlignment="1" applyProtection="1">
      <alignment vertical="top" wrapText="1"/>
      <protection locked="0"/>
    </xf>
    <xf numFmtId="0" fontId="3" fillId="6" borderId="0" xfId="1" applyFont="1" applyFill="1" applyBorder="1" applyAlignment="1" applyProtection="1">
      <alignment horizontal="right"/>
    </xf>
    <xf numFmtId="0" fontId="3" fillId="6" borderId="14" xfId="1" applyFont="1" applyFill="1" applyBorder="1" applyAlignment="1" applyProtection="1">
      <alignment horizontal="right"/>
    </xf>
    <xf numFmtId="0" fontId="5" fillId="6" borderId="8" xfId="1" applyFont="1" applyFill="1" applyBorder="1" applyAlignment="1" applyProtection="1">
      <alignment horizontal="left" vertical="top" wrapText="1"/>
    </xf>
    <xf numFmtId="0" fontId="5" fillId="6" borderId="0" xfId="1" applyFont="1" applyFill="1" applyBorder="1" applyAlignment="1" applyProtection="1">
      <alignment horizontal="left" vertical="top" wrapText="1"/>
    </xf>
    <xf numFmtId="0" fontId="5" fillId="6" borderId="8" xfId="1" applyFont="1" applyFill="1" applyBorder="1" applyAlignment="1" applyProtection="1">
      <alignment horizontal="left" vertical="top"/>
    </xf>
    <xf numFmtId="0" fontId="5" fillId="6" borderId="9" xfId="1" applyFont="1" applyFill="1" applyBorder="1" applyAlignment="1" applyProtection="1">
      <alignment horizontal="left" vertical="top"/>
    </xf>
    <xf numFmtId="0" fontId="5" fillId="6" borderId="0" xfId="1" applyFont="1" applyFill="1" applyBorder="1" applyAlignment="1" applyProtection="1">
      <alignment horizontal="left" vertical="top"/>
    </xf>
    <xf numFmtId="0" fontId="5" fillId="6" borderId="11" xfId="1" applyFont="1" applyFill="1" applyBorder="1" applyAlignment="1" applyProtection="1">
      <alignment horizontal="left" vertical="top"/>
    </xf>
    <xf numFmtId="0" fontId="5" fillId="6" borderId="0" xfId="1" applyFont="1" applyFill="1" applyBorder="1" applyAlignment="1" applyProtection="1">
      <alignment vertical="center" wrapText="1"/>
    </xf>
    <xf numFmtId="0" fontId="5" fillId="6" borderId="10" xfId="1" applyFont="1" applyFill="1" applyBorder="1" applyAlignment="1" applyProtection="1">
      <alignment horizontal="left" vertical="top"/>
    </xf>
    <xf numFmtId="0" fontId="5" fillId="7" borderId="1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Standard_CALC.XLS" xfId="2" xr:uid="{00000000-0005-0000-0000-000002000000}"/>
  </cellStyles>
  <dxfs count="51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rgb="FF65D7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0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0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65D7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65D7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65D7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65D7FF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000%"/>
      <fill>
        <patternFill patternType="solid">
          <fgColor indexed="64"/>
          <bgColor rgb="FFC5F0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000%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65D7FF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#,##0.0000"/>
      <fill>
        <patternFill patternType="solid">
          <fgColor indexed="64"/>
          <bgColor rgb="FFC5F0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#,##0.00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</font>
      <numFmt numFmtId="4" formatCode="#,##0.0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Medium4"/>
  <colors>
    <mruColors>
      <color rgb="FFC5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0</xdr:row>
      <xdr:rowOff>0</xdr:rowOff>
    </xdr:from>
    <xdr:to>
      <xdr:col>8</xdr:col>
      <xdr:colOff>1533525</xdr:colOff>
      <xdr:row>0</xdr:row>
      <xdr:rowOff>0</xdr:rowOff>
    </xdr:to>
    <xdr:pic>
      <xdr:nvPicPr>
        <xdr:cNvPr id="4097" name="Picture 2" descr="Sans titre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at_B" displayName="Format_B" ref="B22:P24" headerRowCount="0" headerRowDxfId="50" dataDxfId="48" totalsRowDxfId="46" headerRowBorderDxfId="49" tableBorderDxfId="47" totalsRowBorderDxfId="45" headerRowCellStyle="Normal 2" dataCellStyle="Normal 2">
  <tableColumns count="15">
    <tableColumn id="1" xr3:uid="{00000000-0010-0000-0000-000001000000}" name="Colonne1" totalsRowLabel="Total" headerRowDxfId="44" dataDxfId="43" totalsRowDxfId="42" headerRowCellStyle="Normal 2" dataCellStyle="Normal 2"/>
    <tableColumn id="2" xr3:uid="{00000000-0010-0000-0000-000002000000}" name="Colonne2" headerRowDxfId="41" dataDxfId="40" totalsRowDxfId="39" headerRowCellStyle="Normal 2" dataCellStyle="Normal 2"/>
    <tableColumn id="3" xr3:uid="{00000000-0010-0000-0000-000003000000}" name="Colonne3" headerRowDxfId="38" dataDxfId="37" totalsRowDxfId="36" headerRowCellStyle="Normal 2" dataCellStyle="Normal 2"/>
    <tableColumn id="4" xr3:uid="{00000000-0010-0000-0000-000004000000}" name="Colonne4" headerRowDxfId="35" dataDxfId="34" totalsRowDxfId="33" headerRowCellStyle="Normal 2" dataCellStyle="Normal 2"/>
    <tableColumn id="5" xr3:uid="{00000000-0010-0000-0000-000005000000}" name="Colonne5" headerRowDxfId="32" dataDxfId="31" totalsRowDxfId="30" headerRowCellStyle="Normal 2" dataCellStyle="Normal 2"/>
    <tableColumn id="6" xr3:uid="{00000000-0010-0000-0000-000006000000}" name="Colonne6" headerRowDxfId="29" dataDxfId="28" totalsRowDxfId="27" headerRowCellStyle="Normal 2" dataCellStyle="Normal 2"/>
    <tableColumn id="7" xr3:uid="{00000000-0010-0000-0000-000007000000}" name="Colonne7" headerRowDxfId="26" dataDxfId="25" totalsRowDxfId="24" headerRowCellStyle="Normal 2" dataCellStyle="Normal 2"/>
    <tableColumn id="8" xr3:uid="{00000000-0010-0000-0000-000008000000}" name="Colonne8" headerRowDxfId="23" dataDxfId="22" totalsRowDxfId="21" headerRowCellStyle="Normal 2" dataCellStyle="Normal 2"/>
    <tableColumn id="9" xr3:uid="{00000000-0010-0000-0000-000009000000}" name="Colonne9" headerRowDxfId="20" dataDxfId="19" totalsRowDxfId="18" headerRowCellStyle="Normal 2" dataCellStyle="Normal 2">
      <calculatedColumnFormula>IF(Format_B[[#This Row],[Colonne8]]-Format_B[[#This Row],[Colonne2]]&gt;0,(Format_B[[#This Row],[Colonne8]]-Format_B[[#This Row],[Colonne2]])/365,0)</calculatedColumnFormula>
    </tableColumn>
    <tableColumn id="10" xr3:uid="{00000000-0010-0000-0000-00000A000000}" name="Colonne10" headerRowDxfId="17" dataDxfId="16" totalsRowDxfId="15" headerRowCellStyle="Normal 2" dataCellStyle="Normal 2">
      <calculatedColumnFormula>(1-POWER(1+0.06,IF(-Format_B[[#This Row],[Colonne9]]&gt;-10,-Format_B[[#This Row],[Colonne9]],-10)))</calculatedColumnFormula>
    </tableColumn>
    <tableColumn id="11" xr3:uid="{00000000-0010-0000-0000-00000B000000}" name="Colonne11" headerRowDxfId="14" dataDxfId="13" totalsRowDxfId="12" headerRowCellStyle="Normal 2" dataCellStyle="Normal 2">
      <calculatedColumnFormula>Format_B[[#This Row],[Colonne4]]*(1-Format_B[[#This Row],[Colonne10]])</calculatedColumnFormula>
    </tableColumn>
    <tableColumn id="12" xr3:uid="{00000000-0010-0000-0000-00000C000000}" name="Colonne12" headerRowDxfId="11" dataDxfId="10" totalsRowDxfId="9" headerRowCellStyle="Normal 2" dataCellStyle="Normal 2">
      <calculatedColumnFormula>IF(NOT(ISBLANK(Format_B[[#This Row],[Colonne6]])),Format_B[[#This Row],[Colonne6]]-Format_B[[#This Row],[Colonne11]],Format_B[[#This Row],[Colonne4]]-Format_B[[#This Row],[Colonne11]])</calculatedColumnFormula>
    </tableColumn>
    <tableColumn id="13" xr3:uid="{00000000-0010-0000-0000-00000D000000}" name="Colonne13" headerRowDxfId="8" dataDxfId="7" totalsRowDxfId="6" headerRowCellStyle="Normal 2" dataCellStyle="Normal 2">
      <calculatedColumnFormula>Format_B[[#This Row],[Colonne12]]*Format_B[[#This Row],[Colonne3]]</calculatedColumnFormula>
    </tableColumn>
    <tableColumn id="14" xr3:uid="{00000000-0010-0000-0000-00000E000000}" name="Colonne14" headerRowDxfId="5" dataDxfId="4" totalsRowDxfId="3" headerRowCellStyle="Normal 2" dataCellStyle="Normal 2"/>
    <tableColumn id="15" xr3:uid="{00000000-0010-0000-0000-00000F000000}" name="Colonne15" totalsRowFunction="sum" headerRowDxfId="2" dataDxfId="1" totalsRowDxfId="0" headerRowCellStyle="Normal 2" dataCellStyle="Normal 2">
      <calculatedColumnFormula>Format_B[[#This Row],[Colonne14]]*Format_B[[#This Row],[Colonne13]]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72"/>
  <sheetViews>
    <sheetView showFormulas="1" workbookViewId="0">
      <selection activeCell="E29" sqref="E29"/>
    </sheetView>
  </sheetViews>
  <sheetFormatPr defaultColWidth="11.42578125" defaultRowHeight="12.75"/>
  <cols>
    <col min="1" max="1" width="2.7109375" style="3" customWidth="1"/>
    <col min="2" max="2" width="12.7109375" style="3" customWidth="1"/>
    <col min="3" max="3" width="32.7109375" style="3" customWidth="1"/>
    <col min="4" max="4" width="2.7109375" style="3" customWidth="1"/>
    <col min="5" max="5" width="11.42578125" style="3"/>
    <col min="6" max="6" width="2.7109375" style="3" customWidth="1"/>
    <col min="7" max="7" width="11.42578125" style="3"/>
    <col min="8" max="9" width="80.7109375" style="3" customWidth="1"/>
    <col min="10" max="16384" width="11.42578125" style="3"/>
  </cols>
  <sheetData>
    <row r="2" spans="2:9">
      <c r="B2" s="1" t="s">
        <v>5</v>
      </c>
      <c r="C2" s="2"/>
      <c r="E2" s="4" t="s">
        <v>337</v>
      </c>
      <c r="H2" s="5" t="s">
        <v>364</v>
      </c>
    </row>
    <row r="3" spans="2:9">
      <c r="B3" s="6" t="s">
        <v>2</v>
      </c>
      <c r="C3" s="7"/>
      <c r="E3" s="8" t="s">
        <v>1</v>
      </c>
      <c r="H3" s="6" t="s">
        <v>365</v>
      </c>
      <c r="I3" s="7"/>
    </row>
    <row r="4" spans="2:9">
      <c r="B4" s="9" t="s">
        <v>3</v>
      </c>
      <c r="C4" s="4" t="s">
        <v>6</v>
      </c>
      <c r="E4" s="10" t="s">
        <v>338</v>
      </c>
      <c r="H4" s="11" t="s">
        <v>366</v>
      </c>
      <c r="I4" s="12" t="s">
        <v>367</v>
      </c>
    </row>
    <row r="5" spans="2:9">
      <c r="B5" s="9" t="s">
        <v>7</v>
      </c>
      <c r="C5" s="4" t="s">
        <v>8</v>
      </c>
      <c r="E5" s="10" t="s">
        <v>339</v>
      </c>
      <c r="H5" s="11" t="s">
        <v>368</v>
      </c>
      <c r="I5" s="12" t="s">
        <v>369</v>
      </c>
    </row>
    <row r="6" spans="2:9">
      <c r="B6" s="9" t="s">
        <v>9</v>
      </c>
      <c r="C6" s="4" t="s">
        <v>10</v>
      </c>
      <c r="E6" s="10" t="s">
        <v>340</v>
      </c>
    </row>
    <row r="7" spans="2:9">
      <c r="B7" s="9" t="s">
        <v>304</v>
      </c>
      <c r="C7" s="4" t="s">
        <v>305</v>
      </c>
      <c r="E7" s="10" t="s">
        <v>341</v>
      </c>
      <c r="H7" s="5" t="s">
        <v>382</v>
      </c>
    </row>
    <row r="8" spans="2:9">
      <c r="B8" s="10" t="s">
        <v>12</v>
      </c>
      <c r="C8" s="4" t="s">
        <v>13</v>
      </c>
      <c r="E8" s="9" t="s">
        <v>342</v>
      </c>
      <c r="H8" s="6" t="s">
        <v>336</v>
      </c>
      <c r="I8" s="7"/>
    </row>
    <row r="9" spans="2:9">
      <c r="B9" s="9" t="s">
        <v>160</v>
      </c>
      <c r="C9" s="4" t="s">
        <v>161</v>
      </c>
      <c r="E9" s="9" t="s">
        <v>343</v>
      </c>
      <c r="H9" s="11" t="s">
        <v>378</v>
      </c>
      <c r="I9" s="12" t="s">
        <v>379</v>
      </c>
    </row>
    <row r="10" spans="2:9">
      <c r="B10" s="9" t="s">
        <v>18</v>
      </c>
      <c r="C10" s="4" t="s">
        <v>19</v>
      </c>
      <c r="E10" s="9" t="s">
        <v>344</v>
      </c>
      <c r="H10" s="11" t="s">
        <v>380</v>
      </c>
      <c r="I10" s="12" t="s">
        <v>381</v>
      </c>
    </row>
    <row r="11" spans="2:9">
      <c r="B11" s="9" t="s">
        <v>202</v>
      </c>
      <c r="C11" s="4" t="s">
        <v>203</v>
      </c>
      <c r="E11" s="9" t="s">
        <v>345</v>
      </c>
    </row>
    <row r="12" spans="2:9">
      <c r="B12" s="9" t="s">
        <v>152</v>
      </c>
      <c r="C12" s="4" t="s">
        <v>153</v>
      </c>
      <c r="E12" s="9" t="s">
        <v>346</v>
      </c>
    </row>
    <row r="13" spans="2:9">
      <c r="B13" s="9" t="s">
        <v>16</v>
      </c>
      <c r="C13" s="4" t="s">
        <v>17</v>
      </c>
      <c r="E13" s="9" t="s">
        <v>347</v>
      </c>
    </row>
    <row r="14" spans="2:9">
      <c r="B14" s="9" t="s">
        <v>22</v>
      </c>
      <c r="C14" s="4" t="s">
        <v>23</v>
      </c>
      <c r="E14" s="9" t="s">
        <v>348</v>
      </c>
    </row>
    <row r="15" spans="2:9">
      <c r="B15" s="9" t="s">
        <v>20</v>
      </c>
      <c r="C15" s="4" t="s">
        <v>21</v>
      </c>
      <c r="E15" s="9" t="s">
        <v>349</v>
      </c>
    </row>
    <row r="16" spans="2:9">
      <c r="B16" s="9" t="s">
        <v>24</v>
      </c>
      <c r="C16" s="4" t="s">
        <v>25</v>
      </c>
      <c r="E16" s="9" t="s">
        <v>350</v>
      </c>
    </row>
    <row r="17" spans="2:5">
      <c r="B17" s="9" t="s">
        <v>74</v>
      </c>
      <c r="C17" s="4" t="s">
        <v>75</v>
      </c>
      <c r="E17" s="9" t="s">
        <v>351</v>
      </c>
    </row>
    <row r="18" spans="2:5">
      <c r="B18" s="9" t="s">
        <v>34</v>
      </c>
      <c r="C18" s="4" t="s">
        <v>35</v>
      </c>
      <c r="E18" s="9" t="s">
        <v>352</v>
      </c>
    </row>
    <row r="19" spans="2:5">
      <c r="B19" s="9" t="s">
        <v>286</v>
      </c>
      <c r="C19" s="4" t="s">
        <v>287</v>
      </c>
      <c r="E19" s="9" t="s">
        <v>353</v>
      </c>
    </row>
    <row r="20" spans="2:5">
      <c r="B20" s="9" t="s">
        <v>50</v>
      </c>
      <c r="C20" s="4" t="s">
        <v>51</v>
      </c>
      <c r="E20" s="9" t="s">
        <v>354</v>
      </c>
    </row>
    <row r="21" spans="2:5">
      <c r="B21" s="9" t="s">
        <v>28</v>
      </c>
      <c r="C21" s="4" t="s">
        <v>29</v>
      </c>
      <c r="E21" s="9" t="s">
        <v>355</v>
      </c>
    </row>
    <row r="22" spans="2:5">
      <c r="B22" s="9" t="s">
        <v>52</v>
      </c>
      <c r="C22" s="4" t="s">
        <v>53</v>
      </c>
      <c r="E22" s="9" t="s">
        <v>356</v>
      </c>
    </row>
    <row r="23" spans="2:5">
      <c r="B23" s="9" t="s">
        <v>40</v>
      </c>
      <c r="C23" s="4" t="s">
        <v>41</v>
      </c>
      <c r="E23" s="9" t="s">
        <v>357</v>
      </c>
    </row>
    <row r="24" spans="2:5">
      <c r="B24" s="9" t="s">
        <v>48</v>
      </c>
      <c r="C24" s="4" t="s">
        <v>49</v>
      </c>
      <c r="E24" s="9" t="s">
        <v>358</v>
      </c>
    </row>
    <row r="25" spans="2:5">
      <c r="B25" s="9" t="s">
        <v>44</v>
      </c>
      <c r="C25" s="4" t="s">
        <v>45</v>
      </c>
      <c r="E25" s="9" t="s">
        <v>359</v>
      </c>
    </row>
    <row r="26" spans="2:5">
      <c r="B26" s="9" t="s">
        <v>192</v>
      </c>
      <c r="C26" s="4" t="s">
        <v>193</v>
      </c>
      <c r="E26" s="9" t="s">
        <v>360</v>
      </c>
    </row>
    <row r="27" spans="2:5">
      <c r="B27" s="9" t="s">
        <v>46</v>
      </c>
      <c r="C27" s="4" t="s">
        <v>47</v>
      </c>
      <c r="E27" s="9" t="s">
        <v>361</v>
      </c>
    </row>
    <row r="28" spans="2:5">
      <c r="B28" s="9" t="s">
        <v>26</v>
      </c>
      <c r="C28" s="4" t="s">
        <v>27</v>
      </c>
      <c r="E28" s="9" t="s">
        <v>362</v>
      </c>
    </row>
    <row r="29" spans="2:5">
      <c r="B29" s="9" t="s">
        <v>212</v>
      </c>
      <c r="C29" s="4" t="s">
        <v>213</v>
      </c>
      <c r="E29" s="9" t="s">
        <v>363</v>
      </c>
    </row>
    <row r="30" spans="2:5">
      <c r="B30" s="9" t="s">
        <v>236</v>
      </c>
      <c r="C30" s="4" t="s">
        <v>237</v>
      </c>
      <c r="E30" s="13" t="s">
        <v>437</v>
      </c>
    </row>
    <row r="31" spans="2:5">
      <c r="B31" s="9" t="s">
        <v>36</v>
      </c>
      <c r="C31" s="4" t="s">
        <v>37</v>
      </c>
    </row>
    <row r="32" spans="2:5">
      <c r="B32" s="9" t="s">
        <v>38</v>
      </c>
      <c r="C32" s="4" t="s">
        <v>39</v>
      </c>
    </row>
    <row r="33" spans="2:3">
      <c r="B33" s="9" t="s">
        <v>56</v>
      </c>
      <c r="C33" s="4" t="s">
        <v>57</v>
      </c>
    </row>
    <row r="34" spans="2:3">
      <c r="B34" s="9" t="s">
        <v>72</v>
      </c>
      <c r="C34" s="4" t="s">
        <v>73</v>
      </c>
    </row>
    <row r="35" spans="2:3">
      <c r="B35" s="9" t="s">
        <v>320</v>
      </c>
      <c r="C35" s="4" t="s">
        <v>321</v>
      </c>
    </row>
    <row r="36" spans="2:3">
      <c r="B36" s="9" t="s">
        <v>3</v>
      </c>
      <c r="C36" s="4" t="s">
        <v>6</v>
      </c>
    </row>
    <row r="37" spans="2:3">
      <c r="B37" s="9" t="s">
        <v>322</v>
      </c>
      <c r="C37" s="4" t="s">
        <v>323</v>
      </c>
    </row>
    <row r="38" spans="2:3">
      <c r="B38" s="9" t="s">
        <v>308</v>
      </c>
      <c r="C38" s="4" t="s">
        <v>309</v>
      </c>
    </row>
    <row r="39" spans="2:3">
      <c r="B39" s="9" t="s">
        <v>66</v>
      </c>
      <c r="C39" s="4" t="s">
        <v>67</v>
      </c>
    </row>
    <row r="40" spans="2:3">
      <c r="B40" s="9" t="s">
        <v>328</v>
      </c>
      <c r="C40" s="4" t="s">
        <v>329</v>
      </c>
    </row>
    <row r="41" spans="2:3">
      <c r="B41" s="9" t="s">
        <v>68</v>
      </c>
      <c r="C41" s="4" t="s">
        <v>69</v>
      </c>
    </row>
    <row r="42" spans="2:3">
      <c r="B42" s="9" t="s">
        <v>310</v>
      </c>
      <c r="C42" s="4" t="s">
        <v>311</v>
      </c>
    </row>
    <row r="43" spans="2:3">
      <c r="B43" s="9" t="s">
        <v>78</v>
      </c>
      <c r="C43" s="4" t="s">
        <v>79</v>
      </c>
    </row>
    <row r="44" spans="2:3">
      <c r="B44" s="9" t="s">
        <v>228</v>
      </c>
      <c r="C44" s="4" t="s">
        <v>229</v>
      </c>
    </row>
    <row r="45" spans="2:3">
      <c r="B45" s="9" t="s">
        <v>82</v>
      </c>
      <c r="C45" s="4" t="s">
        <v>83</v>
      </c>
    </row>
    <row r="46" spans="2:3">
      <c r="B46" s="9" t="s">
        <v>54</v>
      </c>
      <c r="C46" s="4" t="s">
        <v>55</v>
      </c>
    </row>
    <row r="47" spans="2:3">
      <c r="B47" s="9" t="s">
        <v>84</v>
      </c>
      <c r="C47" s="4" t="s">
        <v>85</v>
      </c>
    </row>
    <row r="48" spans="2:3">
      <c r="B48" s="9" t="s">
        <v>92</v>
      </c>
      <c r="C48" s="4" t="s">
        <v>93</v>
      </c>
    </row>
    <row r="49" spans="2:3">
      <c r="B49" s="9" t="s">
        <v>88</v>
      </c>
      <c r="C49" s="4" t="s">
        <v>89</v>
      </c>
    </row>
    <row r="50" spans="2:3">
      <c r="B50" s="9" t="s">
        <v>96</v>
      </c>
      <c r="C50" s="4" t="s">
        <v>97</v>
      </c>
    </row>
    <row r="51" spans="2:3">
      <c r="B51" s="10" t="s">
        <v>14</v>
      </c>
      <c r="C51" s="4" t="s">
        <v>15</v>
      </c>
    </row>
    <row r="52" spans="2:3">
      <c r="B52" s="9" t="s">
        <v>102</v>
      </c>
      <c r="C52" s="4" t="s">
        <v>103</v>
      </c>
    </row>
    <row r="53" spans="2:3">
      <c r="B53" s="9" t="s">
        <v>196</v>
      </c>
      <c r="C53" s="4" t="s">
        <v>197</v>
      </c>
    </row>
    <row r="54" spans="2:3">
      <c r="B54" s="9" t="s">
        <v>106</v>
      </c>
      <c r="C54" s="4" t="s">
        <v>107</v>
      </c>
    </row>
    <row r="55" spans="2:3">
      <c r="B55" s="9" t="s">
        <v>7</v>
      </c>
      <c r="C55" s="4" t="s">
        <v>8</v>
      </c>
    </row>
    <row r="56" spans="2:3">
      <c r="B56" s="9" t="s">
        <v>110</v>
      </c>
      <c r="C56" s="4" t="s">
        <v>111</v>
      </c>
    </row>
    <row r="57" spans="2:3">
      <c r="B57" s="9" t="s">
        <v>108</v>
      </c>
      <c r="C57" s="4" t="s">
        <v>109</v>
      </c>
    </row>
    <row r="58" spans="2:3">
      <c r="B58" s="9" t="s">
        <v>234</v>
      </c>
      <c r="C58" s="4" t="s">
        <v>235</v>
      </c>
    </row>
    <row r="59" spans="2:3">
      <c r="B59" s="9" t="s">
        <v>156</v>
      </c>
      <c r="C59" s="4" t="s">
        <v>157</v>
      </c>
    </row>
    <row r="60" spans="2:3">
      <c r="B60" s="9" t="s">
        <v>114</v>
      </c>
      <c r="C60" s="4" t="s">
        <v>115</v>
      </c>
    </row>
    <row r="61" spans="2:3">
      <c r="B61" s="9" t="s">
        <v>116</v>
      </c>
      <c r="C61" s="4" t="s">
        <v>117</v>
      </c>
    </row>
    <row r="62" spans="2:3">
      <c r="B62" s="9" t="s">
        <v>86</v>
      </c>
      <c r="C62" s="4" t="s">
        <v>87</v>
      </c>
    </row>
    <row r="63" spans="2:3">
      <c r="B63" s="9" t="s">
        <v>122</v>
      </c>
      <c r="C63" s="4" t="s">
        <v>123</v>
      </c>
    </row>
    <row r="64" spans="2:3">
      <c r="B64" s="9" t="s">
        <v>240</v>
      </c>
      <c r="C64" s="4" t="s">
        <v>241</v>
      </c>
    </row>
    <row r="65" spans="2:3">
      <c r="B65" s="9" t="s">
        <v>124</v>
      </c>
      <c r="C65" s="4" t="s">
        <v>125</v>
      </c>
    </row>
    <row r="66" spans="2:3">
      <c r="B66" s="9" t="s">
        <v>126</v>
      </c>
      <c r="C66" s="4" t="s">
        <v>127</v>
      </c>
    </row>
    <row r="67" spans="2:3">
      <c r="B67" s="9" t="s">
        <v>162</v>
      </c>
      <c r="C67" s="4" t="s">
        <v>163</v>
      </c>
    </row>
    <row r="68" spans="2:3">
      <c r="B68" s="9" t="s">
        <v>80</v>
      </c>
      <c r="C68" s="4" t="s">
        <v>81</v>
      </c>
    </row>
    <row r="69" spans="2:3">
      <c r="B69" s="9" t="s">
        <v>118</v>
      </c>
      <c r="C69" s="4" t="s">
        <v>119</v>
      </c>
    </row>
    <row r="70" spans="2:3">
      <c r="B70" s="9" t="s">
        <v>112</v>
      </c>
      <c r="C70" s="4" t="s">
        <v>113</v>
      </c>
    </row>
    <row r="71" spans="2:3">
      <c r="B71" s="9" t="s">
        <v>250</v>
      </c>
      <c r="C71" s="4" t="s">
        <v>251</v>
      </c>
    </row>
    <row r="72" spans="2:3">
      <c r="B72" s="9" t="s">
        <v>204</v>
      </c>
      <c r="C72" s="4" t="s">
        <v>205</v>
      </c>
    </row>
    <row r="73" spans="2:3">
      <c r="B73" s="9" t="s">
        <v>132</v>
      </c>
      <c r="C73" s="4" t="s">
        <v>133</v>
      </c>
    </row>
    <row r="74" spans="2:3">
      <c r="B74" s="9" t="s">
        <v>136</v>
      </c>
      <c r="C74" s="4" t="s">
        <v>137</v>
      </c>
    </row>
    <row r="75" spans="2:3">
      <c r="B75" s="9" t="s">
        <v>134</v>
      </c>
      <c r="C75" s="4" t="s">
        <v>135</v>
      </c>
    </row>
    <row r="76" spans="2:3">
      <c r="B76" s="9" t="s">
        <v>130</v>
      </c>
      <c r="C76" s="4" t="s">
        <v>131</v>
      </c>
    </row>
    <row r="77" spans="2:3">
      <c r="B77" s="9" t="s">
        <v>138</v>
      </c>
      <c r="C77" s="4" t="s">
        <v>139</v>
      </c>
    </row>
    <row r="78" spans="2:3">
      <c r="B78" s="9" t="s">
        <v>140</v>
      </c>
      <c r="C78" s="4" t="s">
        <v>141</v>
      </c>
    </row>
    <row r="79" spans="2:3">
      <c r="B79" s="9" t="s">
        <v>11</v>
      </c>
      <c r="C79" s="4" t="s">
        <v>4</v>
      </c>
    </row>
    <row r="80" spans="2:3">
      <c r="B80" s="9" t="s">
        <v>142</v>
      </c>
      <c r="C80" s="4" t="s">
        <v>143</v>
      </c>
    </row>
    <row r="81" spans="2:3">
      <c r="B81" s="9" t="s">
        <v>268</v>
      </c>
      <c r="C81" s="4" t="s">
        <v>269</v>
      </c>
    </row>
    <row r="82" spans="2:3">
      <c r="B82" s="9" t="s">
        <v>246</v>
      </c>
      <c r="C82" s="4" t="s">
        <v>247</v>
      </c>
    </row>
    <row r="83" spans="2:3">
      <c r="B83" s="9" t="s">
        <v>70</v>
      </c>
      <c r="C83" s="4" t="s">
        <v>71</v>
      </c>
    </row>
    <row r="84" spans="2:3">
      <c r="B84" s="9" t="s">
        <v>214</v>
      </c>
      <c r="C84" s="4" t="s">
        <v>215</v>
      </c>
    </row>
    <row r="85" spans="2:3">
      <c r="B85" s="9" t="s">
        <v>324</v>
      </c>
      <c r="C85" s="4" t="s">
        <v>325</v>
      </c>
    </row>
    <row r="86" spans="2:3">
      <c r="B86" s="9" t="s">
        <v>148</v>
      </c>
      <c r="C86" s="4" t="s">
        <v>149</v>
      </c>
    </row>
    <row r="87" spans="2:3">
      <c r="B87" s="9" t="s">
        <v>58</v>
      </c>
      <c r="C87" s="4" t="s">
        <v>59</v>
      </c>
    </row>
    <row r="88" spans="2:3">
      <c r="B88" s="9" t="s">
        <v>292</v>
      </c>
      <c r="C88" s="4" t="s">
        <v>293</v>
      </c>
    </row>
    <row r="89" spans="2:3">
      <c r="B89" s="9" t="s">
        <v>146</v>
      </c>
      <c r="C89" s="4" t="s">
        <v>147</v>
      </c>
    </row>
    <row r="90" spans="2:3">
      <c r="B90" s="9" t="s">
        <v>158</v>
      </c>
      <c r="C90" s="4" t="s">
        <v>159</v>
      </c>
    </row>
    <row r="91" spans="2:3">
      <c r="B91" s="9" t="s">
        <v>276</v>
      </c>
      <c r="C91" s="4" t="s">
        <v>277</v>
      </c>
    </row>
    <row r="92" spans="2:3">
      <c r="B92" s="9" t="s">
        <v>166</v>
      </c>
      <c r="C92" s="4" t="s">
        <v>167</v>
      </c>
    </row>
    <row r="93" spans="2:3">
      <c r="B93" s="9" t="s">
        <v>174</v>
      </c>
      <c r="C93" s="4" t="s">
        <v>175</v>
      </c>
    </row>
    <row r="94" spans="2:3">
      <c r="B94" s="9" t="s">
        <v>172</v>
      </c>
      <c r="C94" s="4" t="s">
        <v>173</v>
      </c>
    </row>
    <row r="95" spans="2:3">
      <c r="B95" s="9" t="s">
        <v>168</v>
      </c>
      <c r="C95" s="4" t="s">
        <v>169</v>
      </c>
    </row>
    <row r="96" spans="2:3">
      <c r="B96" s="9" t="s">
        <v>188</v>
      </c>
      <c r="C96" s="4" t="s">
        <v>189</v>
      </c>
    </row>
    <row r="97" spans="2:3">
      <c r="B97" s="9" t="s">
        <v>186</v>
      </c>
      <c r="C97" s="4" t="s">
        <v>187</v>
      </c>
    </row>
    <row r="98" spans="2:3">
      <c r="B98" s="9" t="s">
        <v>176</v>
      </c>
      <c r="C98" s="4" t="s">
        <v>177</v>
      </c>
    </row>
    <row r="99" spans="2:3">
      <c r="B99" s="9" t="s">
        <v>90</v>
      </c>
      <c r="C99" s="4" t="s">
        <v>91</v>
      </c>
    </row>
    <row r="100" spans="2:3">
      <c r="B100" s="9" t="s">
        <v>154</v>
      </c>
      <c r="C100" s="4" t="s">
        <v>155</v>
      </c>
    </row>
    <row r="101" spans="2:3">
      <c r="B101" s="9" t="s">
        <v>296</v>
      </c>
      <c r="C101" s="4" t="s">
        <v>297</v>
      </c>
    </row>
    <row r="102" spans="2:3">
      <c r="B102" s="9" t="s">
        <v>226</v>
      </c>
      <c r="C102" s="4" t="s">
        <v>227</v>
      </c>
    </row>
    <row r="103" spans="2:3">
      <c r="B103" s="9" t="s">
        <v>220</v>
      </c>
      <c r="C103" s="4" t="s">
        <v>221</v>
      </c>
    </row>
    <row r="104" spans="2:3">
      <c r="B104" s="9" t="s">
        <v>180</v>
      </c>
      <c r="C104" s="4" t="s">
        <v>181</v>
      </c>
    </row>
    <row r="105" spans="2:3">
      <c r="B105" s="9" t="s">
        <v>248</v>
      </c>
      <c r="C105" s="4" t="s">
        <v>249</v>
      </c>
    </row>
    <row r="106" spans="2:3">
      <c r="B106" s="9" t="s">
        <v>150</v>
      </c>
      <c r="C106" s="4" t="s">
        <v>151</v>
      </c>
    </row>
    <row r="107" spans="2:3">
      <c r="B107" s="9" t="s">
        <v>182</v>
      </c>
      <c r="C107" s="4" t="s">
        <v>183</v>
      </c>
    </row>
    <row r="108" spans="2:3">
      <c r="B108" s="9" t="s">
        <v>184</v>
      </c>
      <c r="C108" s="4" t="s">
        <v>185</v>
      </c>
    </row>
    <row r="109" spans="2:3">
      <c r="B109" s="9" t="s">
        <v>178</v>
      </c>
      <c r="C109" s="4" t="s">
        <v>179</v>
      </c>
    </row>
    <row r="110" spans="2:3">
      <c r="B110" s="9" t="s">
        <v>190</v>
      </c>
      <c r="C110" s="4" t="s">
        <v>191</v>
      </c>
    </row>
    <row r="111" spans="2:3">
      <c r="B111" s="9" t="s">
        <v>198</v>
      </c>
      <c r="C111" s="4" t="s">
        <v>199</v>
      </c>
    </row>
    <row r="112" spans="2:3">
      <c r="B112" s="9" t="s">
        <v>194</v>
      </c>
      <c r="C112" s="4" t="s">
        <v>195</v>
      </c>
    </row>
    <row r="113" spans="2:3">
      <c r="B113" s="9" t="s">
        <v>76</v>
      </c>
      <c r="C113" s="4" t="s">
        <v>77</v>
      </c>
    </row>
    <row r="114" spans="2:3">
      <c r="B114" s="9" t="s">
        <v>216</v>
      </c>
      <c r="C114" s="4" t="s">
        <v>217</v>
      </c>
    </row>
    <row r="115" spans="2:3">
      <c r="B115" s="9" t="s">
        <v>200</v>
      </c>
      <c r="C115" s="4" t="s">
        <v>201</v>
      </c>
    </row>
    <row r="116" spans="2:3">
      <c r="B116" s="9" t="s">
        <v>210</v>
      </c>
      <c r="C116" s="4" t="s">
        <v>211</v>
      </c>
    </row>
    <row r="117" spans="2:3">
      <c r="B117" s="9" t="s">
        <v>244</v>
      </c>
      <c r="C117" s="4" t="s">
        <v>245</v>
      </c>
    </row>
    <row r="118" spans="2:3">
      <c r="B118" s="9" t="s">
        <v>32</v>
      </c>
      <c r="C118" s="4" t="s">
        <v>33</v>
      </c>
    </row>
    <row r="119" spans="2:3">
      <c r="B119" s="9" t="s">
        <v>218</v>
      </c>
      <c r="C119" s="4" t="s">
        <v>219</v>
      </c>
    </row>
    <row r="120" spans="2:3">
      <c r="B120" s="9" t="s">
        <v>144</v>
      </c>
      <c r="C120" s="4" t="s">
        <v>145</v>
      </c>
    </row>
    <row r="121" spans="2:3">
      <c r="B121" s="9" t="s">
        <v>232</v>
      </c>
      <c r="C121" s="4" t="s">
        <v>233</v>
      </c>
    </row>
    <row r="122" spans="2:3">
      <c r="B122" s="9" t="s">
        <v>224</v>
      </c>
      <c r="C122" s="4" t="s">
        <v>225</v>
      </c>
    </row>
    <row r="123" spans="2:3">
      <c r="B123" s="9" t="s">
        <v>334</v>
      </c>
      <c r="C123" s="4" t="s">
        <v>335</v>
      </c>
    </row>
    <row r="124" spans="2:3">
      <c r="B124" s="9" t="s">
        <v>120</v>
      </c>
      <c r="C124" s="4" t="s">
        <v>121</v>
      </c>
    </row>
    <row r="125" spans="2:3">
      <c r="B125" s="9" t="s">
        <v>238</v>
      </c>
      <c r="C125" s="4" t="s">
        <v>239</v>
      </c>
    </row>
    <row r="126" spans="2:3">
      <c r="B126" s="9" t="s">
        <v>206</v>
      </c>
      <c r="C126" s="4" t="s">
        <v>207</v>
      </c>
    </row>
    <row r="127" spans="2:3">
      <c r="B127" s="9" t="s">
        <v>260</v>
      </c>
      <c r="C127" s="4" t="s">
        <v>261</v>
      </c>
    </row>
    <row r="128" spans="2:3">
      <c r="B128" s="9" t="s">
        <v>252</v>
      </c>
      <c r="C128" s="4" t="s">
        <v>253</v>
      </c>
    </row>
    <row r="129" spans="2:3">
      <c r="B129" s="9" t="s">
        <v>254</v>
      </c>
      <c r="C129" s="4" t="s">
        <v>255</v>
      </c>
    </row>
    <row r="130" spans="2:3">
      <c r="B130" s="9" t="s">
        <v>258</v>
      </c>
      <c r="C130" s="4" t="s">
        <v>259</v>
      </c>
    </row>
    <row r="131" spans="2:3">
      <c r="B131" s="9" t="s">
        <v>266</v>
      </c>
      <c r="C131" s="4" t="s">
        <v>267</v>
      </c>
    </row>
    <row r="132" spans="2:3">
      <c r="B132" s="9" t="s">
        <v>262</v>
      </c>
      <c r="C132" s="4" t="s">
        <v>263</v>
      </c>
    </row>
    <row r="133" spans="2:3">
      <c r="B133" s="9" t="s">
        <v>278</v>
      </c>
      <c r="C133" s="4" t="s">
        <v>279</v>
      </c>
    </row>
    <row r="134" spans="2:3">
      <c r="B134" s="9" t="s">
        <v>282</v>
      </c>
      <c r="C134" s="4" t="s">
        <v>283</v>
      </c>
    </row>
    <row r="135" spans="2:3">
      <c r="B135" s="9" t="s">
        <v>264</v>
      </c>
      <c r="C135" s="4" t="s">
        <v>265</v>
      </c>
    </row>
    <row r="136" spans="2:3">
      <c r="B136" s="9" t="s">
        <v>256</v>
      </c>
      <c r="C136" s="4" t="s">
        <v>257</v>
      </c>
    </row>
    <row r="137" spans="2:3">
      <c r="B137" s="9" t="s">
        <v>164</v>
      </c>
      <c r="C137" s="4" t="s">
        <v>165</v>
      </c>
    </row>
    <row r="138" spans="2:3">
      <c r="B138" s="9" t="s">
        <v>270</v>
      </c>
      <c r="C138" s="4" t="s">
        <v>271</v>
      </c>
    </row>
    <row r="139" spans="2:3">
      <c r="B139" s="9" t="s">
        <v>280</v>
      </c>
      <c r="C139" s="4" t="s">
        <v>281</v>
      </c>
    </row>
    <row r="140" spans="2:3">
      <c r="B140" s="9" t="s">
        <v>274</v>
      </c>
      <c r="C140" s="4" t="s">
        <v>275</v>
      </c>
    </row>
    <row r="141" spans="2:3">
      <c r="B141" s="9" t="s">
        <v>94</v>
      </c>
      <c r="C141" s="4" t="s">
        <v>95</v>
      </c>
    </row>
    <row r="142" spans="2:3">
      <c r="B142" s="9" t="s">
        <v>104</v>
      </c>
      <c r="C142" s="4" t="s">
        <v>105</v>
      </c>
    </row>
    <row r="143" spans="2:3">
      <c r="B143" s="9" t="s">
        <v>284</v>
      </c>
      <c r="C143" s="4" t="s">
        <v>285</v>
      </c>
    </row>
    <row r="144" spans="2:3">
      <c r="B144" s="9" t="s">
        <v>170</v>
      </c>
      <c r="C144" s="4" t="s">
        <v>171</v>
      </c>
    </row>
    <row r="145" spans="2:3">
      <c r="B145" s="9" t="s">
        <v>30</v>
      </c>
      <c r="C145" s="4" t="s">
        <v>31</v>
      </c>
    </row>
    <row r="146" spans="2:3">
      <c r="B146" s="9" t="s">
        <v>272</v>
      </c>
      <c r="C146" s="4" t="s">
        <v>273</v>
      </c>
    </row>
    <row r="147" spans="2:3">
      <c r="B147" s="9" t="s">
        <v>302</v>
      </c>
      <c r="C147" s="4" t="s">
        <v>303</v>
      </c>
    </row>
    <row r="148" spans="2:3">
      <c r="B148" s="9" t="s">
        <v>298</v>
      </c>
      <c r="C148" s="4" t="s">
        <v>299</v>
      </c>
    </row>
    <row r="149" spans="2:3">
      <c r="B149" s="9" t="s">
        <v>222</v>
      </c>
      <c r="C149" s="4" t="s">
        <v>223</v>
      </c>
    </row>
    <row r="150" spans="2:3">
      <c r="B150" s="9" t="s">
        <v>300</v>
      </c>
      <c r="C150" s="4" t="s">
        <v>301</v>
      </c>
    </row>
    <row r="151" spans="2:3">
      <c r="B151" s="9" t="s">
        <v>294</v>
      </c>
      <c r="C151" s="4" t="s">
        <v>295</v>
      </c>
    </row>
    <row r="152" spans="2:3">
      <c r="B152" s="9" t="s">
        <v>208</v>
      </c>
      <c r="C152" s="4" t="s">
        <v>209</v>
      </c>
    </row>
    <row r="153" spans="2:3">
      <c r="B153" s="9" t="s">
        <v>290</v>
      </c>
      <c r="C153" s="4" t="s">
        <v>291</v>
      </c>
    </row>
    <row r="154" spans="2:3">
      <c r="B154" s="9" t="s">
        <v>128</v>
      </c>
      <c r="C154" s="4" t="s">
        <v>129</v>
      </c>
    </row>
    <row r="155" spans="2:3">
      <c r="B155" s="9" t="s">
        <v>306</v>
      </c>
      <c r="C155" s="4" t="s">
        <v>307</v>
      </c>
    </row>
    <row r="156" spans="2:3">
      <c r="B156" s="9" t="s">
        <v>9</v>
      </c>
      <c r="C156" s="4" t="s">
        <v>10</v>
      </c>
    </row>
    <row r="157" spans="2:3">
      <c r="B157" s="9" t="s">
        <v>314</v>
      </c>
      <c r="C157" s="4" t="s">
        <v>315</v>
      </c>
    </row>
    <row r="158" spans="2:3">
      <c r="B158" s="9" t="s">
        <v>312</v>
      </c>
      <c r="C158" s="4" t="s">
        <v>313</v>
      </c>
    </row>
    <row r="159" spans="2:3">
      <c r="B159" s="9" t="s">
        <v>230</v>
      </c>
      <c r="C159" s="4" t="s">
        <v>231</v>
      </c>
    </row>
    <row r="160" spans="2:3">
      <c r="B160" s="9" t="s">
        <v>316</v>
      </c>
      <c r="C160" s="4" t="s">
        <v>317</v>
      </c>
    </row>
    <row r="161" spans="2:3">
      <c r="B161" s="9" t="s">
        <v>42</v>
      </c>
      <c r="C161" s="4" t="s">
        <v>43</v>
      </c>
    </row>
    <row r="162" spans="2:3">
      <c r="B162" s="9" t="s">
        <v>98</v>
      </c>
      <c r="C162" s="4" t="s">
        <v>99</v>
      </c>
    </row>
    <row r="163" spans="2:3">
      <c r="B163" s="9" t="s">
        <v>318</v>
      </c>
      <c r="C163" s="4" t="s">
        <v>319</v>
      </c>
    </row>
    <row r="164" spans="2:3">
      <c r="B164" s="9" t="s">
        <v>288</v>
      </c>
      <c r="C164" s="4" t="s">
        <v>289</v>
      </c>
    </row>
    <row r="165" spans="2:3">
      <c r="B165" s="9" t="s">
        <v>62</v>
      </c>
      <c r="C165" s="4" t="s">
        <v>63</v>
      </c>
    </row>
    <row r="166" spans="2:3">
      <c r="B166" s="9" t="s">
        <v>100</v>
      </c>
      <c r="C166" s="4" t="s">
        <v>101</v>
      </c>
    </row>
    <row r="167" spans="2:3">
      <c r="B167" s="9" t="s">
        <v>60</v>
      </c>
      <c r="C167" s="4" t="s">
        <v>61</v>
      </c>
    </row>
    <row r="168" spans="2:3">
      <c r="B168" s="9" t="s">
        <v>64</v>
      </c>
      <c r="C168" s="4" t="s">
        <v>65</v>
      </c>
    </row>
    <row r="169" spans="2:3">
      <c r="B169" s="9" t="s">
        <v>326</v>
      </c>
      <c r="C169" s="4" t="s">
        <v>327</v>
      </c>
    </row>
    <row r="170" spans="2:3">
      <c r="B170" s="9" t="s">
        <v>242</v>
      </c>
      <c r="C170" s="4" t="s">
        <v>243</v>
      </c>
    </row>
    <row r="171" spans="2:3">
      <c r="B171" s="9" t="s">
        <v>330</v>
      </c>
      <c r="C171" s="4" t="s">
        <v>331</v>
      </c>
    </row>
    <row r="172" spans="2:3">
      <c r="B172" s="9" t="s">
        <v>332</v>
      </c>
      <c r="C172" s="4" t="s">
        <v>333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2:I40"/>
  <sheetViews>
    <sheetView showGridLines="0" zoomScaleNormal="100" workbookViewId="0">
      <selection activeCell="C4" sqref="C4"/>
    </sheetView>
  </sheetViews>
  <sheetFormatPr defaultColWidth="11.42578125" defaultRowHeight="12.75"/>
  <cols>
    <col min="1" max="1" width="2.28515625" customWidth="1"/>
    <col min="4" max="4" width="13" customWidth="1"/>
    <col min="7" max="7" width="18.42578125" customWidth="1"/>
    <col min="9" max="9" width="23.140625" customWidth="1"/>
  </cols>
  <sheetData>
    <row r="2" spans="2:9" s="14" customFormat="1" ht="18">
      <c r="B2" s="86" t="s">
        <v>370</v>
      </c>
      <c r="C2" s="86"/>
      <c r="D2" s="86"/>
      <c r="E2" s="86"/>
      <c r="F2" s="86"/>
      <c r="G2" s="86"/>
      <c r="H2" s="86"/>
      <c r="I2" s="86"/>
    </row>
    <row r="3" spans="2:9" s="58" customFormat="1" ht="12.75" customHeight="1" thickBot="1">
      <c r="B3" s="57"/>
      <c r="C3" s="57"/>
      <c r="D3" s="57"/>
      <c r="E3" s="57"/>
      <c r="F3" s="57"/>
      <c r="G3" s="57"/>
      <c r="H3" s="57"/>
      <c r="I3" s="57"/>
    </row>
    <row r="4" spans="2:9" s="58" customFormat="1" ht="12.75" customHeight="1" thickBot="1">
      <c r="B4" s="60" t="str">
        <f>B12</f>
        <v>v1.0.5</v>
      </c>
      <c r="C4" s="61">
        <f>C12</f>
        <v>44133</v>
      </c>
      <c r="D4" s="90" t="s">
        <v>436</v>
      </c>
      <c r="E4" s="91"/>
      <c r="F4" s="57"/>
      <c r="G4" s="57"/>
      <c r="H4" s="57"/>
      <c r="I4" s="57"/>
    </row>
    <row r="5" spans="2:9" s="59" customFormat="1"/>
    <row r="6" spans="2:9">
      <c r="B6" s="87" t="s">
        <v>388</v>
      </c>
      <c r="C6" s="87"/>
      <c r="D6" s="87"/>
      <c r="E6" s="87"/>
      <c r="F6" s="87"/>
      <c r="G6" s="87"/>
      <c r="H6" s="87"/>
      <c r="I6" s="87"/>
    </row>
    <row r="7" spans="2:9">
      <c r="B7" s="16" t="s">
        <v>389</v>
      </c>
      <c r="C7" s="16" t="s">
        <v>0</v>
      </c>
      <c r="D7" s="88" t="s">
        <v>390</v>
      </c>
      <c r="E7" s="88"/>
      <c r="F7" s="88"/>
      <c r="G7" s="88"/>
      <c r="H7" s="89" t="s">
        <v>391</v>
      </c>
      <c r="I7" s="89"/>
    </row>
    <row r="8" spans="2:9">
      <c r="B8" s="17" t="s">
        <v>392</v>
      </c>
      <c r="C8" s="18">
        <v>43613</v>
      </c>
      <c r="D8" s="79"/>
      <c r="E8" s="79"/>
      <c r="F8" s="79"/>
      <c r="G8" s="79"/>
      <c r="H8" s="80"/>
      <c r="I8" s="80"/>
    </row>
    <row r="9" spans="2:9">
      <c r="B9" s="17" t="s">
        <v>433</v>
      </c>
      <c r="C9" s="18">
        <v>43627</v>
      </c>
      <c r="D9" s="79"/>
      <c r="E9" s="79"/>
      <c r="F9" s="79"/>
      <c r="G9" s="79"/>
      <c r="H9" s="80"/>
      <c r="I9" s="80"/>
    </row>
    <row r="10" spans="2:9">
      <c r="B10" s="17" t="s">
        <v>434</v>
      </c>
      <c r="C10" s="18">
        <v>43630</v>
      </c>
      <c r="D10" s="79" t="s">
        <v>435</v>
      </c>
      <c r="E10" s="79"/>
      <c r="F10" s="79"/>
      <c r="G10" s="79"/>
      <c r="H10" s="81"/>
      <c r="I10" s="82"/>
    </row>
    <row r="11" spans="2:9">
      <c r="B11" s="62" t="s">
        <v>439</v>
      </c>
      <c r="C11" s="18">
        <v>43656</v>
      </c>
      <c r="D11" s="83" t="s">
        <v>438</v>
      </c>
      <c r="E11" s="84"/>
      <c r="F11" s="84"/>
      <c r="G11" s="85"/>
      <c r="H11" s="81"/>
      <c r="I11" s="82"/>
    </row>
    <row r="12" spans="2:9" ht="12.75" customHeight="1">
      <c r="B12" s="65" t="s">
        <v>440</v>
      </c>
      <c r="C12" s="18">
        <v>44133</v>
      </c>
      <c r="D12" s="83" t="s">
        <v>441</v>
      </c>
      <c r="E12" s="84"/>
      <c r="F12" s="84"/>
      <c r="G12" s="85"/>
      <c r="H12" s="80" t="s">
        <v>442</v>
      </c>
      <c r="I12" s="80"/>
    </row>
    <row r="13" spans="2:9">
      <c r="B13" s="62"/>
      <c r="C13" s="18"/>
      <c r="D13" s="83"/>
      <c r="E13" s="84"/>
      <c r="F13" s="84"/>
      <c r="G13" s="85"/>
      <c r="H13" s="81"/>
      <c r="I13" s="82"/>
    </row>
    <row r="14" spans="2:9">
      <c r="B14" s="62"/>
      <c r="C14" s="18"/>
      <c r="D14" s="83"/>
      <c r="E14" s="84"/>
      <c r="F14" s="84"/>
      <c r="G14" s="85"/>
      <c r="H14" s="81"/>
      <c r="I14" s="82"/>
    </row>
    <row r="15" spans="2:9">
      <c r="B15" s="62"/>
      <c r="C15" s="18"/>
      <c r="D15" s="83"/>
      <c r="E15" s="84"/>
      <c r="F15" s="84"/>
      <c r="G15" s="85"/>
      <c r="H15" s="81"/>
      <c r="I15" s="82"/>
    </row>
    <row r="16" spans="2:9">
      <c r="B16" s="62"/>
      <c r="C16" s="18"/>
      <c r="D16" s="83"/>
      <c r="E16" s="84"/>
      <c r="F16" s="84"/>
      <c r="G16" s="85"/>
      <c r="H16" s="81"/>
      <c r="I16" s="82"/>
    </row>
    <row r="17" spans="2:9">
      <c r="B17" s="62"/>
      <c r="C17" s="18"/>
      <c r="D17" s="83"/>
      <c r="E17" s="84"/>
      <c r="F17" s="84"/>
      <c r="G17" s="85"/>
      <c r="H17" s="81"/>
      <c r="I17" s="82"/>
    </row>
    <row r="18" spans="2:9">
      <c r="B18" s="62"/>
      <c r="C18" s="18"/>
      <c r="D18" s="83"/>
      <c r="E18" s="84"/>
      <c r="F18" s="84"/>
      <c r="G18" s="85"/>
      <c r="H18" s="81"/>
      <c r="I18" s="82"/>
    </row>
    <row r="19" spans="2:9">
      <c r="B19" s="62"/>
      <c r="C19" s="18"/>
      <c r="D19" s="83"/>
      <c r="E19" s="84"/>
      <c r="F19" s="84"/>
      <c r="G19" s="85"/>
      <c r="H19" s="81"/>
      <c r="I19" s="82"/>
    </row>
    <row r="20" spans="2:9">
      <c r="B20" s="62"/>
      <c r="C20" s="18"/>
      <c r="D20" s="83"/>
      <c r="E20" s="84"/>
      <c r="F20" s="84"/>
      <c r="G20" s="85"/>
      <c r="H20" s="81"/>
      <c r="I20" s="82"/>
    </row>
    <row r="21" spans="2:9">
      <c r="B21" s="17"/>
      <c r="C21" s="18"/>
      <c r="D21" s="79"/>
      <c r="E21" s="79"/>
      <c r="F21" s="79"/>
      <c r="G21" s="79"/>
      <c r="H21" s="81"/>
      <c r="I21" s="82"/>
    </row>
    <row r="22" spans="2:9">
      <c r="B22" s="19"/>
      <c r="C22" s="20"/>
      <c r="D22" s="21"/>
      <c r="E22" s="21"/>
      <c r="F22" s="21"/>
      <c r="G22" s="21"/>
      <c r="H22" s="19"/>
      <c r="I22" s="19"/>
    </row>
    <row r="23" spans="2:9">
      <c r="B23" s="15" t="s">
        <v>393</v>
      </c>
      <c r="C23" s="15"/>
      <c r="D23" s="15"/>
      <c r="E23" s="15"/>
      <c r="F23" s="15"/>
      <c r="G23" s="15"/>
      <c r="H23" s="15"/>
      <c r="I23" s="15"/>
    </row>
    <row r="24" spans="2:9">
      <c r="B24" s="22" t="s">
        <v>394</v>
      </c>
      <c r="C24" s="22"/>
      <c r="D24" s="22"/>
      <c r="E24" s="16" t="s">
        <v>389</v>
      </c>
      <c r="F24" s="16" t="s">
        <v>0</v>
      </c>
      <c r="G24" s="22" t="s">
        <v>395</v>
      </c>
      <c r="H24" s="22"/>
      <c r="I24" s="22"/>
    </row>
    <row r="25" spans="2:9">
      <c r="B25" s="76"/>
      <c r="C25" s="77"/>
      <c r="D25" s="78"/>
      <c r="E25" s="23"/>
      <c r="F25" s="24"/>
      <c r="G25" s="76"/>
      <c r="H25" s="77"/>
      <c r="I25" s="78"/>
    </row>
    <row r="26" spans="2:9">
      <c r="B26" s="76"/>
      <c r="C26" s="77"/>
      <c r="D26" s="78"/>
      <c r="E26" s="23"/>
      <c r="F26" s="24"/>
      <c r="G26" s="76"/>
      <c r="H26" s="77"/>
      <c r="I26" s="78"/>
    </row>
    <row r="27" spans="2:9">
      <c r="B27" s="76"/>
      <c r="C27" s="77"/>
      <c r="D27" s="78"/>
      <c r="E27" s="23"/>
      <c r="F27" s="24"/>
      <c r="G27" s="76"/>
      <c r="H27" s="77"/>
      <c r="I27" s="78"/>
    </row>
    <row r="29" spans="2:9">
      <c r="B29" s="66" t="s">
        <v>396</v>
      </c>
      <c r="C29" s="66"/>
      <c r="D29" s="66"/>
    </row>
    <row r="30" spans="2:9">
      <c r="B30" s="67" t="s">
        <v>397</v>
      </c>
      <c r="C30" s="68"/>
      <c r="D30" s="68"/>
      <c r="E30" s="68"/>
      <c r="F30" s="68"/>
      <c r="G30" s="68"/>
      <c r="H30" s="68"/>
      <c r="I30" s="69"/>
    </row>
    <row r="31" spans="2:9">
      <c r="B31" s="70"/>
      <c r="C31" s="71"/>
      <c r="D31" s="71"/>
      <c r="E31" s="71"/>
      <c r="F31" s="71"/>
      <c r="G31" s="71"/>
      <c r="H31" s="71"/>
      <c r="I31" s="72"/>
    </row>
    <row r="32" spans="2:9">
      <c r="B32" s="70"/>
      <c r="C32" s="71"/>
      <c r="D32" s="71"/>
      <c r="E32" s="71"/>
      <c r="F32" s="71"/>
      <c r="G32" s="71"/>
      <c r="H32" s="71"/>
      <c r="I32" s="72"/>
    </row>
    <row r="33" spans="2:9">
      <c r="B33" s="70"/>
      <c r="C33" s="71"/>
      <c r="D33" s="71"/>
      <c r="E33" s="71"/>
      <c r="F33" s="71"/>
      <c r="G33" s="71"/>
      <c r="H33" s="71"/>
      <c r="I33" s="72"/>
    </row>
    <row r="34" spans="2:9">
      <c r="B34" s="70"/>
      <c r="C34" s="71"/>
      <c r="D34" s="71"/>
      <c r="E34" s="71"/>
      <c r="F34" s="71"/>
      <c r="G34" s="71"/>
      <c r="H34" s="71"/>
      <c r="I34" s="72"/>
    </row>
    <row r="35" spans="2:9">
      <c r="B35" s="70"/>
      <c r="C35" s="71"/>
      <c r="D35" s="71"/>
      <c r="E35" s="71"/>
      <c r="F35" s="71"/>
      <c r="G35" s="71"/>
      <c r="H35" s="71"/>
      <c r="I35" s="72"/>
    </row>
    <row r="36" spans="2:9">
      <c r="B36" s="70"/>
      <c r="C36" s="71"/>
      <c r="D36" s="71"/>
      <c r="E36" s="71"/>
      <c r="F36" s="71"/>
      <c r="G36" s="71"/>
      <c r="H36" s="71"/>
      <c r="I36" s="72"/>
    </row>
    <row r="37" spans="2:9">
      <c r="B37" s="70"/>
      <c r="C37" s="71"/>
      <c r="D37" s="71"/>
      <c r="E37" s="71"/>
      <c r="F37" s="71"/>
      <c r="G37" s="71"/>
      <c r="H37" s="71"/>
      <c r="I37" s="72"/>
    </row>
    <row r="38" spans="2:9">
      <c r="B38" s="70"/>
      <c r="C38" s="71"/>
      <c r="D38" s="71"/>
      <c r="E38" s="71"/>
      <c r="F38" s="71"/>
      <c r="G38" s="71"/>
      <c r="H38" s="71"/>
      <c r="I38" s="72"/>
    </row>
    <row r="39" spans="2:9">
      <c r="B39" s="70"/>
      <c r="C39" s="71"/>
      <c r="D39" s="71"/>
      <c r="E39" s="71"/>
      <c r="F39" s="71"/>
      <c r="G39" s="71"/>
      <c r="H39" s="71"/>
      <c r="I39" s="72"/>
    </row>
    <row r="40" spans="2:9">
      <c r="B40" s="73"/>
      <c r="C40" s="74"/>
      <c r="D40" s="74"/>
      <c r="E40" s="74"/>
      <c r="F40" s="74"/>
      <c r="G40" s="74"/>
      <c r="H40" s="74"/>
      <c r="I40" s="75"/>
    </row>
  </sheetData>
  <sheetProtection selectLockedCells="1" selectUnlockedCells="1"/>
  <protectedRanges>
    <protectedRange sqref="A8:IV11 A13:IV21 A12 J12:IV12" name="Plage1_1"/>
    <protectedRange sqref="B12:I12" name="Plage1_1_1"/>
  </protectedRanges>
  <dataConsolidate/>
  <mergeCells count="41">
    <mergeCell ref="H16:I16"/>
    <mergeCell ref="H17:I17"/>
    <mergeCell ref="H18:I18"/>
    <mergeCell ref="H19:I19"/>
    <mergeCell ref="H20:I20"/>
    <mergeCell ref="H11:I11"/>
    <mergeCell ref="H12:I12"/>
    <mergeCell ref="H13:I13"/>
    <mergeCell ref="H14:I14"/>
    <mergeCell ref="H15:I15"/>
    <mergeCell ref="B2:I2"/>
    <mergeCell ref="B6:I6"/>
    <mergeCell ref="D7:G7"/>
    <mergeCell ref="H7:I7"/>
    <mergeCell ref="D8:G8"/>
    <mergeCell ref="H8:I8"/>
    <mergeCell ref="D4:E4"/>
    <mergeCell ref="D9:G9"/>
    <mergeCell ref="H9:I9"/>
    <mergeCell ref="D10:G10"/>
    <mergeCell ref="H10:I10"/>
    <mergeCell ref="D21:G21"/>
    <mergeCell ref="H21:I21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B29:D29"/>
    <mergeCell ref="B30:I40"/>
    <mergeCell ref="B25:D25"/>
    <mergeCell ref="G25:I25"/>
    <mergeCell ref="B26:D26"/>
    <mergeCell ref="G26:I26"/>
    <mergeCell ref="B27:D27"/>
    <mergeCell ref="G27:I27"/>
  </mergeCells>
  <pageMargins left="0.39370078740157483" right="0.39370078740157483" top="0.98425196850393704" bottom="0.98425196850393704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8"/>
  <sheetViews>
    <sheetView tabSelected="1" zoomScaleNormal="100" workbookViewId="0">
      <selection activeCell="F23" sqref="F23"/>
    </sheetView>
  </sheetViews>
  <sheetFormatPr defaultColWidth="13.7109375" defaultRowHeight="12.75"/>
  <cols>
    <col min="1" max="1" width="2.7109375" style="25" customWidth="1"/>
    <col min="2" max="2" width="12.28515625" style="25" customWidth="1"/>
    <col min="3" max="3" width="12" style="25" customWidth="1"/>
    <col min="4" max="5" width="14.7109375" style="25" customWidth="1"/>
    <col min="6" max="6" width="13.7109375" style="25"/>
    <col min="7" max="7" width="10.7109375" style="25" customWidth="1"/>
    <col min="8" max="8" width="13.140625" style="25" bestFit="1" customWidth="1"/>
    <col min="9" max="9" width="12.42578125" style="25" customWidth="1"/>
    <col min="10" max="10" width="14.5703125" style="25" customWidth="1"/>
    <col min="11" max="11" width="13.140625" style="25" customWidth="1"/>
    <col min="12" max="12" width="18" style="25" customWidth="1"/>
    <col min="13" max="15" width="11.7109375" style="25" customWidth="1"/>
    <col min="16" max="16" width="13.85546875" style="25" bestFit="1" customWidth="1"/>
    <col min="17" max="17" width="2.7109375" style="25" customWidth="1"/>
    <col min="18" max="16384" width="13.7109375" style="25"/>
  </cols>
  <sheetData>
    <row r="1" spans="1:17" ht="21.95" customHeight="1">
      <c r="A1" s="34"/>
      <c r="B1" s="116" t="s">
        <v>410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 t="str">
        <f>versionCourante</f>
        <v>v1.0.5</v>
      </c>
      <c r="Q1" s="117"/>
    </row>
    <row r="2" spans="1:17" s="26" customFormat="1" ht="1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5"/>
    </row>
    <row r="3" spans="1:17" s="26" customFormat="1" ht="12.75" customHeight="1">
      <c r="A3" s="35"/>
      <c r="B3" s="123" t="s">
        <v>399</v>
      </c>
      <c r="C3" s="99"/>
      <c r="D3" s="130" t="s">
        <v>443</v>
      </c>
      <c r="E3" s="127"/>
      <c r="F3" s="127"/>
      <c r="G3" s="120" t="s">
        <v>379</v>
      </c>
      <c r="H3" s="120"/>
      <c r="I3" s="120"/>
      <c r="J3" s="99" t="s">
        <v>411</v>
      </c>
      <c r="K3" s="103" t="s">
        <v>421</v>
      </c>
      <c r="L3" s="104"/>
      <c r="M3" s="97" t="s">
        <v>371</v>
      </c>
      <c r="N3" s="97"/>
      <c r="O3" s="97"/>
      <c r="P3" s="97"/>
      <c r="Q3" s="35"/>
    </row>
    <row r="4" spans="1:17" s="26" customFormat="1" ht="12">
      <c r="A4" s="35"/>
      <c r="B4" s="124"/>
      <c r="C4" s="100"/>
      <c r="D4" s="130"/>
      <c r="E4" s="127"/>
      <c r="F4" s="127"/>
      <c r="G4" s="120"/>
      <c r="H4" s="120"/>
      <c r="I4" s="120"/>
      <c r="J4" s="100"/>
      <c r="K4" s="105" t="s">
        <v>420</v>
      </c>
      <c r="L4" s="106"/>
      <c r="M4" s="98">
        <v>24086</v>
      </c>
      <c r="N4" s="98"/>
      <c r="O4" s="98"/>
      <c r="P4" s="98"/>
      <c r="Q4" s="35"/>
    </row>
    <row r="5" spans="1:17" s="26" customFormat="1" ht="12">
      <c r="A5" s="35"/>
      <c r="B5" s="124"/>
      <c r="C5" s="100"/>
      <c r="D5" s="37" t="s">
        <v>400</v>
      </c>
      <c r="E5" s="37"/>
      <c r="F5" s="38"/>
      <c r="G5" s="98">
        <v>43120</v>
      </c>
      <c r="H5" s="98"/>
      <c r="I5" s="98"/>
      <c r="J5" s="100"/>
      <c r="K5" s="103" t="s">
        <v>419</v>
      </c>
      <c r="L5" s="104"/>
      <c r="M5" s="97" t="s">
        <v>372</v>
      </c>
      <c r="N5" s="97"/>
      <c r="O5" s="97"/>
      <c r="P5" s="97"/>
      <c r="Q5" s="35"/>
    </row>
    <row r="6" spans="1:17" s="26" customFormat="1" ht="12.75" customHeight="1">
      <c r="A6" s="35"/>
      <c r="B6" s="39"/>
      <c r="C6" s="39"/>
      <c r="D6" s="39"/>
      <c r="E6" s="39"/>
      <c r="F6" s="39"/>
      <c r="G6" s="39"/>
      <c r="H6" s="39"/>
      <c r="I6" s="39"/>
      <c r="J6" s="100"/>
      <c r="K6" s="103" t="s">
        <v>418</v>
      </c>
      <c r="L6" s="104"/>
      <c r="M6" s="97" t="s">
        <v>386</v>
      </c>
      <c r="N6" s="97"/>
      <c r="O6" s="97"/>
      <c r="P6" s="97"/>
      <c r="Q6" s="35"/>
    </row>
    <row r="7" spans="1:17" s="26" customFormat="1" ht="12.75" customHeight="1">
      <c r="A7" s="35"/>
      <c r="B7" s="125" t="s">
        <v>405</v>
      </c>
      <c r="C7" s="126"/>
      <c r="D7" s="105" t="s">
        <v>401</v>
      </c>
      <c r="E7" s="113"/>
      <c r="F7" s="113"/>
      <c r="G7" s="114" t="s">
        <v>373</v>
      </c>
      <c r="H7" s="114"/>
      <c r="I7" s="114"/>
      <c r="J7" s="100"/>
      <c r="K7" s="103" t="s">
        <v>417</v>
      </c>
      <c r="L7" s="104"/>
      <c r="M7" s="97" t="s">
        <v>428</v>
      </c>
      <c r="N7" s="97"/>
      <c r="O7" s="97"/>
      <c r="P7" s="97"/>
      <c r="Q7" s="35"/>
    </row>
    <row r="8" spans="1:17" s="26" customFormat="1" ht="12.75" customHeight="1">
      <c r="A8" s="35"/>
      <c r="B8" s="127"/>
      <c r="C8" s="128"/>
      <c r="D8" s="105" t="s">
        <v>402</v>
      </c>
      <c r="E8" s="113"/>
      <c r="F8" s="113"/>
      <c r="G8" s="114" t="s">
        <v>374</v>
      </c>
      <c r="H8" s="114"/>
      <c r="I8" s="114"/>
      <c r="J8" s="100"/>
      <c r="K8" s="103" t="s">
        <v>416</v>
      </c>
      <c r="L8" s="104"/>
      <c r="M8" s="97" t="s">
        <v>375</v>
      </c>
      <c r="N8" s="97"/>
      <c r="O8" s="97"/>
      <c r="P8" s="97"/>
      <c r="Q8" s="35"/>
    </row>
    <row r="9" spans="1:17" s="26" customFormat="1" ht="12">
      <c r="A9" s="35"/>
      <c r="B9" s="127"/>
      <c r="C9" s="128"/>
      <c r="D9" s="105" t="s">
        <v>403</v>
      </c>
      <c r="E9" s="113"/>
      <c r="F9" s="113"/>
      <c r="G9" s="115" t="s">
        <v>376</v>
      </c>
      <c r="H9" s="115"/>
      <c r="I9" s="115"/>
      <c r="J9" s="40"/>
      <c r="K9" s="40"/>
      <c r="L9" s="40"/>
      <c r="M9" s="40"/>
      <c r="N9" s="40"/>
      <c r="O9" s="40"/>
      <c r="P9" s="40"/>
      <c r="Q9" s="35"/>
    </row>
    <row r="10" spans="1:17" s="26" customFormat="1" ht="12.75" customHeight="1">
      <c r="A10" s="35"/>
      <c r="B10" s="127"/>
      <c r="C10" s="128"/>
      <c r="D10" s="105" t="s">
        <v>404</v>
      </c>
      <c r="E10" s="113"/>
      <c r="F10" s="113"/>
      <c r="G10" s="114" t="s">
        <v>377</v>
      </c>
      <c r="H10" s="114"/>
      <c r="I10" s="114"/>
      <c r="J10" s="101" t="s">
        <v>412</v>
      </c>
      <c r="K10" s="103" t="s">
        <v>415</v>
      </c>
      <c r="L10" s="104"/>
      <c r="M10" s="98">
        <v>42736</v>
      </c>
      <c r="N10" s="98"/>
      <c r="O10" s="98"/>
      <c r="P10" s="98"/>
      <c r="Q10" s="35"/>
    </row>
    <row r="11" spans="1:17" s="26" customFormat="1" ht="12">
      <c r="A11" s="35"/>
      <c r="B11" s="39"/>
      <c r="C11" s="39"/>
      <c r="D11" s="39"/>
      <c r="E11" s="39"/>
      <c r="F11" s="39"/>
      <c r="G11" s="39"/>
      <c r="H11" s="39"/>
      <c r="I11" s="39"/>
      <c r="J11" s="102"/>
      <c r="K11" s="103" t="s">
        <v>414</v>
      </c>
      <c r="L11" s="104"/>
      <c r="M11" s="98">
        <v>43100</v>
      </c>
      <c r="N11" s="98"/>
      <c r="O11" s="98"/>
      <c r="P11" s="98"/>
      <c r="Q11" s="35"/>
    </row>
    <row r="12" spans="1:17" s="26" customFormat="1" ht="12.75" customHeight="1">
      <c r="A12" s="35"/>
      <c r="B12" s="111" t="s">
        <v>426</v>
      </c>
      <c r="C12" s="101"/>
      <c r="D12" s="105" t="s">
        <v>444</v>
      </c>
      <c r="E12" s="113"/>
      <c r="F12" s="113"/>
      <c r="G12" s="114" t="s">
        <v>383</v>
      </c>
      <c r="H12" s="114"/>
      <c r="I12" s="114"/>
      <c r="J12" s="40"/>
      <c r="K12" s="40"/>
      <c r="L12" s="40"/>
      <c r="M12" s="40"/>
      <c r="N12" s="40"/>
      <c r="O12" s="40"/>
      <c r="P12" s="40"/>
      <c r="Q12" s="35"/>
    </row>
    <row r="13" spans="1:17" s="26" customFormat="1" ht="12.75" customHeight="1">
      <c r="A13" s="35"/>
      <c r="B13" s="112"/>
      <c r="C13" s="102"/>
      <c r="D13" s="105" t="s">
        <v>445</v>
      </c>
      <c r="E13" s="113"/>
      <c r="F13" s="113"/>
      <c r="G13" s="114" t="s">
        <v>384</v>
      </c>
      <c r="H13" s="114"/>
      <c r="I13" s="114"/>
      <c r="J13" s="101" t="s">
        <v>413</v>
      </c>
      <c r="K13" s="95"/>
      <c r="L13" s="96"/>
      <c r="M13" s="96"/>
      <c r="N13" s="96"/>
      <c r="O13" s="96"/>
      <c r="P13" s="96"/>
      <c r="Q13" s="35"/>
    </row>
    <row r="14" spans="1:17" s="26" customFormat="1" ht="27" customHeight="1">
      <c r="A14" s="35"/>
      <c r="B14" s="112"/>
      <c r="C14" s="102"/>
      <c r="D14" s="103" t="s">
        <v>409</v>
      </c>
      <c r="E14" s="129"/>
      <c r="F14" s="129"/>
      <c r="G14" s="120" t="s">
        <v>385</v>
      </c>
      <c r="H14" s="120"/>
      <c r="I14" s="120"/>
      <c r="J14" s="102"/>
      <c r="K14" s="95"/>
      <c r="L14" s="96"/>
      <c r="M14" s="96"/>
      <c r="N14" s="96"/>
      <c r="O14" s="96"/>
      <c r="P14" s="96"/>
      <c r="Q14" s="35"/>
    </row>
    <row r="15" spans="1:17" s="26" customFormat="1" ht="12.75" customHeight="1">
      <c r="A15" s="35"/>
      <c r="B15" s="112"/>
      <c r="C15" s="102"/>
      <c r="D15" s="105" t="s">
        <v>446</v>
      </c>
      <c r="E15" s="113"/>
      <c r="F15" s="113"/>
      <c r="G15" s="114" t="s">
        <v>3</v>
      </c>
      <c r="H15" s="114"/>
      <c r="I15" s="114"/>
      <c r="J15" s="102"/>
      <c r="K15" s="95"/>
      <c r="L15" s="96"/>
      <c r="M15" s="96"/>
      <c r="N15" s="96"/>
      <c r="O15" s="96"/>
      <c r="P15" s="96"/>
      <c r="Q15" s="35"/>
    </row>
    <row r="16" spans="1:17" s="26" customFormat="1" ht="12">
      <c r="A16" s="35"/>
      <c r="B16" s="41"/>
      <c r="C16" s="41"/>
      <c r="D16" s="39"/>
      <c r="E16" s="39"/>
      <c r="F16" s="39"/>
      <c r="G16" s="39"/>
      <c r="H16" s="39"/>
      <c r="I16" s="39"/>
      <c r="J16" s="102"/>
      <c r="K16" s="95"/>
      <c r="L16" s="96"/>
      <c r="M16" s="96"/>
      <c r="N16" s="96"/>
      <c r="O16" s="96"/>
      <c r="P16" s="96"/>
      <c r="Q16" s="35"/>
    </row>
    <row r="17" spans="1:17" s="26" customFormat="1" ht="12">
      <c r="A17" s="35"/>
      <c r="B17" s="107" t="s">
        <v>406</v>
      </c>
      <c r="C17" s="108"/>
      <c r="D17" s="105" t="s">
        <v>407</v>
      </c>
      <c r="E17" s="113"/>
      <c r="F17" s="113"/>
      <c r="G17" s="98">
        <v>40208</v>
      </c>
      <c r="H17" s="98"/>
      <c r="I17" s="98"/>
      <c r="J17" s="102"/>
      <c r="K17" s="95"/>
      <c r="L17" s="96"/>
      <c r="M17" s="96"/>
      <c r="N17" s="96"/>
      <c r="O17" s="96"/>
      <c r="P17" s="96"/>
      <c r="Q17" s="35"/>
    </row>
    <row r="18" spans="1:17" s="26" customFormat="1" ht="12">
      <c r="A18" s="35"/>
      <c r="B18" s="109"/>
      <c r="C18" s="110"/>
      <c r="D18" s="105" t="s">
        <v>408</v>
      </c>
      <c r="E18" s="113"/>
      <c r="F18" s="113"/>
      <c r="G18" s="114" t="s">
        <v>360</v>
      </c>
      <c r="H18" s="114"/>
      <c r="I18" s="114"/>
      <c r="J18" s="102"/>
      <c r="K18" s="95"/>
      <c r="L18" s="96"/>
      <c r="M18" s="96"/>
      <c r="N18" s="96"/>
      <c r="O18" s="96"/>
      <c r="P18" s="96"/>
      <c r="Q18" s="35"/>
    </row>
    <row r="19" spans="1:17" s="26" customFormat="1" ht="12">
      <c r="A19" s="35"/>
      <c r="B19" s="36"/>
      <c r="C19" s="36"/>
      <c r="D19" s="36"/>
      <c r="E19" s="36"/>
      <c r="F19" s="36"/>
      <c r="G19" s="36"/>
      <c r="H19" s="36"/>
      <c r="I19" s="36"/>
      <c r="J19" s="35"/>
      <c r="K19" s="35"/>
      <c r="L19" s="118"/>
      <c r="M19" s="118"/>
      <c r="N19" s="118"/>
      <c r="O19" s="118"/>
      <c r="P19" s="118"/>
      <c r="Q19" s="35"/>
    </row>
    <row r="20" spans="1:17" s="45" customFormat="1" ht="13.5" customHeight="1">
      <c r="A20" s="43"/>
      <c r="B20" s="92" t="s">
        <v>422</v>
      </c>
      <c r="C20" s="93"/>
      <c r="D20" s="93"/>
      <c r="E20" s="94"/>
      <c r="F20" s="44"/>
      <c r="G20" s="44"/>
      <c r="H20" s="44"/>
      <c r="I20" s="44"/>
      <c r="J20" s="119" t="s">
        <v>398</v>
      </c>
      <c r="K20" s="119"/>
      <c r="L20" s="44"/>
      <c r="M20" s="44"/>
      <c r="N20" s="44"/>
      <c r="O20" s="44"/>
      <c r="P20" s="44"/>
      <c r="Q20" s="43"/>
    </row>
    <row r="21" spans="1:17" s="26" customFormat="1" ht="84">
      <c r="A21" s="35"/>
      <c r="B21" s="131" t="s">
        <v>429</v>
      </c>
      <c r="C21" s="131" t="s">
        <v>423</v>
      </c>
      <c r="D21" s="131" t="s">
        <v>448</v>
      </c>
      <c r="E21" s="131" t="str">
        <f>CONCATENATE("Verkehrs - bzw.  Formelwert der Aktie im Zeit-punkt der Freigabe / Rückgabe
(",monnaie,")")</f>
        <v>Verkehrs - bzw.  Formelwert der Aktie im Zeit-punkt der Freigabe / Rückgabe
(CHF)</v>
      </c>
      <c r="F21" s="131" t="s">
        <v>449</v>
      </c>
      <c r="G21" s="131" t="str">
        <f>CONCATENATE("Rückgabe-preis
(",monnaie,")")</f>
        <v>Rückgabe-preis
(CHF)</v>
      </c>
      <c r="H21" s="131" t="s">
        <v>424</v>
      </c>
      <c r="I21" s="131" t="s">
        <v>427</v>
      </c>
      <c r="J21" s="131" t="s">
        <v>430</v>
      </c>
      <c r="K21" s="131" t="s">
        <v>447</v>
      </c>
      <c r="L21" s="131" t="str">
        <f>CONCATENATE("Reduzierter Verkehrswert gemäss verbleibender Sperrfrist
(",monnaie,")")</f>
        <v>Reduzierter Verkehrswert gemäss verbleibender Sperrfrist
(CHF)</v>
      </c>
      <c r="M21" s="131" t="str">
        <f>CONCATENATE("Geldwerter Vorteil pro Aktie
(",monnaie,")")</f>
        <v>Geldwerter Vorteil pro Aktie
(CHF)</v>
      </c>
      <c r="N21" s="131" t="str">
        <f>CONCATENATE("Total geldwerter Vorteil
(",monnaie,")")</f>
        <v>Total geldwerter Vorteil
(CHF)</v>
      </c>
      <c r="O21" s="131" t="s">
        <v>450</v>
      </c>
      <c r="P21" s="131" t="s">
        <v>425</v>
      </c>
      <c r="Q21" s="35"/>
    </row>
    <row r="22" spans="1:17" s="47" customFormat="1" ht="12">
      <c r="A22" s="46"/>
      <c r="B22" s="63" t="s">
        <v>387</v>
      </c>
      <c r="C22" s="27">
        <v>43008</v>
      </c>
      <c r="D22" s="28">
        <v>100</v>
      </c>
      <c r="E22" s="29">
        <v>1500</v>
      </c>
      <c r="F22" s="30"/>
      <c r="G22" s="29"/>
      <c r="H22" s="27">
        <v>40983</v>
      </c>
      <c r="I22" s="27">
        <v>44635</v>
      </c>
      <c r="J22" s="52">
        <f>IF(Format_B[[#This Row],[Colonne8]]-Format_B[[#This Row],[Colonne2]]&gt;0,(Format_B[[#This Row],[Colonne8]]-Format_B[[#This Row],[Colonne2]])/365,0)</f>
        <v>4.4575342465753423</v>
      </c>
      <c r="K22" s="53">
        <f>(1-POWER(1+0.06,IF(-Format_B[[#This Row],[Colonne9]]&gt;-10,-Format_B[[#This Row],[Colonne9]],-10)))</f>
        <v>0.22874456244515906</v>
      </c>
      <c r="L22" s="54">
        <f>Format_B[[#This Row],[Colonne4]]*(1-Format_B[[#This Row],[Colonne10]])</f>
        <v>1156.8831563322615</v>
      </c>
      <c r="M22" s="54">
        <f>IF(NOT(ISBLANK(Format_B[[#This Row],[Colonne6]])),Format_B[[#This Row],[Colonne6]]-Format_B[[#This Row],[Colonne11]],Format_B[[#This Row],[Colonne4]]-Format_B[[#This Row],[Colonne11]])</f>
        <v>343.11684366773852</v>
      </c>
      <c r="N22" s="54">
        <f>Format_B[[#This Row],[Colonne12]]*Format_B[[#This Row],[Colonne3]]</f>
        <v>34311.68436677385</v>
      </c>
      <c r="O22" s="31">
        <v>1</v>
      </c>
      <c r="P22" s="55">
        <f>Format_B[[#This Row],[Colonne14]]*Format_B[[#This Row],[Colonne13]]</f>
        <v>34311.68436677385</v>
      </c>
      <c r="Q22" s="46"/>
    </row>
    <row r="23" spans="1:17" s="49" customFormat="1" ht="13.5" customHeight="1">
      <c r="A23" s="48"/>
      <c r="B23" s="64"/>
      <c r="C23" s="32"/>
      <c r="D23" s="28"/>
      <c r="E23" s="29"/>
      <c r="F23" s="30"/>
      <c r="G23" s="29"/>
      <c r="H23" s="32"/>
      <c r="I23" s="32"/>
      <c r="J23" s="52">
        <f>IF(Format_B[[#This Row],[Colonne8]]-Format_B[[#This Row],[Colonne2]]&gt;0,(Format_B[[#This Row],[Colonne8]]-Format_B[[#This Row],[Colonne2]])/365,0)</f>
        <v>0</v>
      </c>
      <c r="K23" s="53">
        <f>(1-POWER(1+0.06,IF(-Format_B[[#This Row],[Colonne9]]&gt;-10,-Format_B[[#This Row],[Colonne9]],-10)))</f>
        <v>0</v>
      </c>
      <c r="L23" s="54">
        <f>Format_B[[#This Row],[Colonne4]]*(1-Format_B[[#This Row],[Colonne10]])</f>
        <v>0</v>
      </c>
      <c r="M23" s="54">
        <f>IF(NOT(ISBLANK(Format_B[[#This Row],[Colonne6]])),Format_B[[#This Row],[Colonne6]]-Format_B[[#This Row],[Colonne11]],Format_B[[#This Row],[Colonne4]]-Format_B[[#This Row],[Colonne11]])</f>
        <v>0</v>
      </c>
      <c r="N23" s="54">
        <f>Format_B[[#This Row],[Colonne12]]*Format_B[[#This Row],[Colonne3]]</f>
        <v>0</v>
      </c>
      <c r="O23" s="33"/>
      <c r="P23" s="55">
        <f>Format_B[[#This Row],[Colonne14]]*Format_B[[#This Row],[Colonne13]]</f>
        <v>0</v>
      </c>
      <c r="Q23" s="48"/>
    </row>
    <row r="24" spans="1:17" s="49" customFormat="1" ht="13.5" customHeight="1" thickBot="1">
      <c r="A24" s="48"/>
      <c r="B24" s="64"/>
      <c r="C24" s="32"/>
      <c r="D24" s="28"/>
      <c r="E24" s="29"/>
      <c r="F24" s="30"/>
      <c r="G24" s="29"/>
      <c r="H24" s="32"/>
      <c r="I24" s="32"/>
      <c r="J24" s="52">
        <f>IF(Format_B[[#This Row],[Colonne8]]-Format_B[[#This Row],[Colonne2]]&gt;0,(Format_B[[#This Row],[Colonne8]]-Format_B[[#This Row],[Colonne2]])/365,0)</f>
        <v>0</v>
      </c>
      <c r="K24" s="53">
        <f>(1-POWER(1+0.06,IF(-Format_B[[#This Row],[Colonne9]]&gt;-10,-Format_B[[#This Row],[Colonne9]],-10)))</f>
        <v>0</v>
      </c>
      <c r="L24" s="54">
        <f>Format_B[[#This Row],[Colonne4]]*(1-Format_B[[#This Row],[Colonne10]])</f>
        <v>0</v>
      </c>
      <c r="M24" s="54">
        <f>IF(NOT(ISBLANK(Format_B[[#This Row],[Colonne6]])),Format_B[[#This Row],[Colonne6]]-Format_B[[#This Row],[Colonne11]],Format_B[[#This Row],[Colonne4]]-Format_B[[#This Row],[Colonne11]])</f>
        <v>0</v>
      </c>
      <c r="N24" s="54">
        <f>Format_B[[#This Row],[Colonne12]]*Format_B[[#This Row],[Colonne3]]</f>
        <v>0</v>
      </c>
      <c r="O24" s="33"/>
      <c r="P24" s="55">
        <f>Format_B[[#This Row],[Colonne14]]*Format_B[[#This Row],[Colonne13]]</f>
        <v>0</v>
      </c>
      <c r="Q24" s="48"/>
    </row>
    <row r="25" spans="1:17" s="51" customFormat="1" ht="20.100000000000001" customHeight="1" thickBot="1">
      <c r="A25" s="50"/>
      <c r="B25" s="121" t="s">
        <v>431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2"/>
      <c r="P25" s="56">
        <f>SUMIF(Format_B[[#All],[Colonne15]],"&lt;0")</f>
        <v>0</v>
      </c>
      <c r="Q25" s="50"/>
    </row>
    <row r="26" spans="1:17" ht="5.0999999999999996" customHeight="1" thickBot="1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2"/>
    </row>
    <row r="27" spans="1:17" s="51" customFormat="1" ht="20.100000000000001" customHeight="1" thickBot="1">
      <c r="A27" s="50"/>
      <c r="B27" s="121" t="s">
        <v>432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2"/>
      <c r="P27" s="56">
        <f>SUMIF(Format_B[[#All],[Colonne15]],"&gt;0")</f>
        <v>34311.68436677385</v>
      </c>
      <c r="Q27" s="50"/>
    </row>
    <row r="28" spans="1:17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</row>
  </sheetData>
  <sheetProtection sheet="1" formatCells="0" insertRows="0" deleteRows="0" selectLockedCells="1" sort="0" autoFilter="0"/>
  <mergeCells count="54">
    <mergeCell ref="B25:O25"/>
    <mergeCell ref="B27:O27"/>
    <mergeCell ref="B3:C5"/>
    <mergeCell ref="B7:C10"/>
    <mergeCell ref="D12:F12"/>
    <mergeCell ref="D13:F13"/>
    <mergeCell ref="D14:F14"/>
    <mergeCell ref="D3:F4"/>
    <mergeCell ref="G3:I4"/>
    <mergeCell ref="G5:I5"/>
    <mergeCell ref="D10:F10"/>
    <mergeCell ref="D9:F9"/>
    <mergeCell ref="D8:F8"/>
    <mergeCell ref="D7:F7"/>
    <mergeCell ref="G7:I7"/>
    <mergeCell ref="G8:I8"/>
    <mergeCell ref="G9:I9"/>
    <mergeCell ref="B1:O1"/>
    <mergeCell ref="P1:Q1"/>
    <mergeCell ref="L19:P19"/>
    <mergeCell ref="J20:K20"/>
    <mergeCell ref="J13:J18"/>
    <mergeCell ref="K10:L10"/>
    <mergeCell ref="K11:L11"/>
    <mergeCell ref="K8:L8"/>
    <mergeCell ref="M10:P10"/>
    <mergeCell ref="M11:P11"/>
    <mergeCell ref="G15:I15"/>
    <mergeCell ref="G17:I17"/>
    <mergeCell ref="G10:I10"/>
    <mergeCell ref="G13:I13"/>
    <mergeCell ref="G14:I14"/>
    <mergeCell ref="B12:C15"/>
    <mergeCell ref="D18:F18"/>
    <mergeCell ref="G18:I18"/>
    <mergeCell ref="D15:F15"/>
    <mergeCell ref="D17:F17"/>
    <mergeCell ref="G12:I12"/>
    <mergeCell ref="B20:E20"/>
    <mergeCell ref="K13:P18"/>
    <mergeCell ref="M3:P3"/>
    <mergeCell ref="M4:P4"/>
    <mergeCell ref="M5:P5"/>
    <mergeCell ref="M6:P6"/>
    <mergeCell ref="M7:P7"/>
    <mergeCell ref="J3:J8"/>
    <mergeCell ref="J10:J11"/>
    <mergeCell ref="M8:P8"/>
    <mergeCell ref="K3:L3"/>
    <mergeCell ref="K4:L4"/>
    <mergeCell ref="K5:L5"/>
    <mergeCell ref="K6:L6"/>
    <mergeCell ref="K7:L7"/>
    <mergeCell ref="B17:C18"/>
  </mergeCells>
  <dataValidations count="5">
    <dataValidation type="list" allowBlank="1" showInputMessage="1" showErrorMessage="1" sqref="G18" xr:uid="{00000000-0002-0000-0200-000000000000}">
      <formula1>Tab_Canton</formula1>
    </dataValidation>
    <dataValidation type="list" allowBlank="1" showInputMessage="1" showErrorMessage="1" sqref="G15" xr:uid="{00000000-0002-0000-0200-000001000000}">
      <formula1>Tab_Monnaie</formula1>
    </dataValidation>
    <dataValidation type="list" allowBlank="1" showInputMessage="1" showErrorMessage="1" sqref="G3:I4" xr:uid="{00000000-0002-0000-0200-000002000000}">
      <formula1>Tab_Opérations_D</formula1>
    </dataValidation>
    <dataValidation allowBlank="1" showInputMessage="1" showErrorMessage="1" prompt="Um eine Zeile zur Tabelle hinzuzufügen, markieren Sie die letzte Zeile. Wählen Sie das Einfügen mit der rechten Maustaste." sqref="B22:B24" xr:uid="{00000000-0002-0000-0200-000003000000}"/>
    <dataValidation allowBlank="1" showErrorMessage="1" sqref="J22:K24" xr:uid="{00000000-0002-0000-0200-000004000000}"/>
  </dataValidations>
  <pageMargins left="0.23622047244094491" right="0.23622047244094491" top="0.31496062992125984" bottom="0.55118110236220474" header="0.31496062992125984" footer="0.31496062992125984"/>
  <pageSetup paperSize="9" scale="73" fitToHeight="0" orientation="landscape" r:id="rId1"/>
  <headerFooter>
    <oddFooter>&amp;L&amp;"-,Normal" 1-037-D-2019_d_Anhang5&amp;R&amp;"-,Normal"Form_B - &amp;P/&amp;N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Tables</vt:lpstr>
      <vt:lpstr>Version</vt:lpstr>
      <vt:lpstr>Form_B</vt:lpstr>
      <vt:lpstr>dateVersionCourante</vt:lpstr>
      <vt:lpstr>monnaie</vt:lpstr>
      <vt:lpstr>Tab_Canton</vt:lpstr>
      <vt:lpstr>Tab_Monnaie</vt:lpstr>
      <vt:lpstr>Tab_Opérations_D</vt:lpstr>
      <vt:lpstr>Tab_Opérations_F</vt:lpstr>
      <vt:lpstr>Tab_Type_participation_D</vt:lpstr>
      <vt:lpstr>Tab_Type_participation_F</vt:lpstr>
      <vt:lpstr>versionCourante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Dumas André</dc:creator>
  <cp:lastModifiedBy>Karalic, Matija</cp:lastModifiedBy>
  <cp:lastPrinted>2019-06-11T14:17:25Z</cp:lastPrinted>
  <dcterms:created xsi:type="dcterms:W3CDTF">2013-03-10T16:42:41Z</dcterms:created>
  <dcterms:modified xsi:type="dcterms:W3CDTF">2020-10-29T16:51:35Z</dcterms:modified>
</cp:coreProperties>
</file>